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<sst xmlns="http://schemas.openxmlformats.org/spreadsheetml/2006/main" count="387" uniqueCount="253">
  <si>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</si>
  <si>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</si>
  <si>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</si>
  <si>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</si>
  <si>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</si>
  <si>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</si>
  <si>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</si>
  <si>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</si>
  <si>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</si>
  <si>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</si>
  <si>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</si>
  <si>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</si>
  <si>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</si>
  <si>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</si>
  <si>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</si>
  <si>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</si>
  <si>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</si>
  <si>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</si>
  <si>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</si>
  <si>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</si>
  <si>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</si>
  <si>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</si>
  <si>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</si>
  <si>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</si>
  <si>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</si>
  <si>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</si>
  <si>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</si>
  <si>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</si>
  <si>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</si>
  <si>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</si>
  <si>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</si>
  <si>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</si>
  <si>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</si>
  <si>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</si>
  <si>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</si>
  <si>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</si>
  <si>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</si>
  <si>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</si>
  <si>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</si>
  <si>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</si>
  <si>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</si>
  <si>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</si>
  <si>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</si>
  <si>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</si>
  <si>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</si>
  <si>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</si>
  <si>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</si>
  <si>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</si>
  <si>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</si>
  <si>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</si>
  <si>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</si>
  <si>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</si>
  <si>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</si>
  <si>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</si>
  <si>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</si>
  <si>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</si>
  <si>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</si>
  <si>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</si>
  <si>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</si>
  <si>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</si>
  <si>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</si>
  <si>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</si>
  <si>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</si>
  <si>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</si>
  <si>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</si>
  <si>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</si>
  <si>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</si>
  <si>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</si>
  <si>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</si>
  <si>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</si>
  <si>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</si>
  <si>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</si>
  <si>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</si>
  <si>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</si>
  <si>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</si>
  <si>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</si>
  <si>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</si>
  <si>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</si>
  <si>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</si>
  <si>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</si>
  <si>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</si>
  <si>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</si>
  <si>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</si>
  <si>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</si>
  <si>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</si>
  <si>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</si>
  <si>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</si>
  <si>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</si>
  <si>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</si>
  <si>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</si>
  <si>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</si>
  <si>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</si>
  <si>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</si>
  <si>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</si>
  <si>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</si>
  <si>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</si>
  <si>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</si>
  <si>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</si>
  <si>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</si>
  <si>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</si>
  <si>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</si>
  <si>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</si>
  <si>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</si>
  <si>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</si>
  <si>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</si>
  <si>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</si>
  <si>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</si>
  <si>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</si>
  <si>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</si>
  <si>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</si>
  <si>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</si>
  <si>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</si>
  <si>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</si>
  <si>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</si>
  <si>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</si>
  <si>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</si>
  <si>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</si>
  <si>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</si>
  <si>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</si>
  <si>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</si>
  <si>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</si>
  <si>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</si>
  <si>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</si>
  <si>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</si>
  <si>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</si>
  <si>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</si>
  <si>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</si>
  <si>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</si>
  <si>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</si>
  <si>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</si>
  <si>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</si>
  <si>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</si>
  <si>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</si>
  <si>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</si>
  <si>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</si>
  <si>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</si>
  <si>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</si>
  <si>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</si>
  <si>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</si>
  <si>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</si>
  <si>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</si>
  <si>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</si>
  <si>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</si>
  <si>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</si>
  <si>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</si>
  <si>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</si>
  <si>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</si>
  <si>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</si>
  <si>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</si>
  <si>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</si>
  <si>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</si>
  <si>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</si>
  <si>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</si>
  <si>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</si>
  <si>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</si>
  <si>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</si>
  <si>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</si>
  <si>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</si>
  <si>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</si>
  <si>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</si>
  <si>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</si>
  <si>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</si>
  <si>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</si>
  <si>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</si>
  <si>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</si>
  <si>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</si>
  <si>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</si>
  <si>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</si>
  <si>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</si>
  <si>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</si>
  <si>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</si>
  <si>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</si>
  <si>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</si>
  <si>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</si>
  <si>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</si>
  <si>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</si>
  <si>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</si>
  <si>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</si>
  <si>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</si>
  <si>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</si>
  <si>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</si>
  <si>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</si>
  <si>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</si>
  <si>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</si>
  <si>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</si>
  <si>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</si>
  <si>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</si>
  <si>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</si>
  <si>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</si>
  <si>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</si>
  <si>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</si>
  <si>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</si>
  <si>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</si>
  <si>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</si>
  <si>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</si>
  <si>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</si>
  <si>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</si>
  <si>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</si>
  <si>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</si>
  <si>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</si>
  <si>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</si>
  <si>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</si>
  <si>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</si>
  <si>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</si>
  <si>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</si>
  <si>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</si>
  <si>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</si>
  <si>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</si>
  <si>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</si>
  <si>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</si>
  <si>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</si>
  <si>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</si>
  <si>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</si>
  <si>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</si>
  <si>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</si>
  <si>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</si>
  <si>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</si>
  <si>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</si>
  <si>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</si>
  <si>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</si>
  <si>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</si>
  <si>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</si>
  <si>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</si>
  <si>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</si>
  <si>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</si>
  <si>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</si>
  <si>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</si>
  <si>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</si>
  <si>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</si>
  <si>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</si>
  <si>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</si>
  <si>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</si>
  <si>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</si>
  <si>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</si>
  <si>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</si>
  <si>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</si>
  <si>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</si>
  <si>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</si>
  <si>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</si>
  <si>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</si>
  <si>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</si>
  <si>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</si>
  <si>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</si>
  <si>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</si>
  <si>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</si>
  <si>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</si>
  <si>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</si>
  <si>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</si>
  <si>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</si>
  <si>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(9)</t>
  </si>
  <si>
    <t>Vùng I</t>
  </si>
  <si>
    <t>&amp; Văn bản số 15312/UBND-CN ngày 04/10/2021 của UBND tỉnh Thanh Hóa
Kèm Quyết định số 2215/QĐ-UBND ngày 15/06/2020 của UBND tỉnh Thanh Hóa</t>
  </si>
  <si>
    <t>(Theo QĐ số 1228/PLXTH-QĐ ngày 27/6/2020 của GĐ Cty Xăng dầu Thanh Hóa
và QĐ số 648/QĐ-BCT ngày 20/3/2019 của BCT quy định về giá điện)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</si>
</sst>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45" fillId="0" borderId="12" xfId="0" applyFont="1" applyBorder="1" applyAlignment="1" quotePrefix="1">
      <alignment wrapText="1"/>
    </xf>
    <xf numFmtId="0" fontId="45" fillId="0" borderId="12" xfId="0" applyFont="1" applyBorder="1" applyAlignment="1">
      <alignment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68" zoomScaleNormal="68" zoomScalePageLayoutView="0" workbookViewId="0" topLeftCell="B118">
      <selection activeCell="E38" sqref="E38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9.8984375" style="1" bestFit="1" customWidth="1"/>
    <col min="10" max="10" width="9.5" style="22" customWidth="1"/>
    <col min="11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4" t="s">
        <v>60</v>
      </c>
      <c r="C1" s="94"/>
      <c r="D1" s="94"/>
      <c r="E1" s="94"/>
      <c r="F1" s="94"/>
      <c r="G1" s="94"/>
      <c r="H1" s="94"/>
      <c r="I1" s="94"/>
    </row>
    <row r="2" spans="2:9" ht="23.25" customHeight="1">
      <c r="B2" s="95" t="s">
        <v>247</v>
      </c>
      <c r="C2" s="95"/>
      <c r="D2" s="95"/>
      <c r="E2" s="95"/>
      <c r="F2" s="95"/>
      <c r="G2" s="95"/>
      <c r="H2" s="95"/>
      <c r="I2" s="95"/>
    </row>
    <row r="3" spans="2:9" ht="54" customHeight="1">
      <c r="B3" s="103" t="s">
        <v>251</v>
      </c>
      <c r="C3" s="95"/>
      <c r="D3" s="95"/>
      <c r="E3" s="95"/>
      <c r="F3" s="95"/>
      <c r="G3" s="95"/>
      <c r="H3" s="95"/>
      <c r="I3" s="95"/>
    </row>
    <row r="4" spans="2:9" ht="23.25" customHeight="1">
      <c r="B4" s="96" t="s">
        <v>61</v>
      </c>
      <c r="C4" s="96"/>
      <c r="D4" s="96"/>
      <c r="E4" s="96"/>
      <c r="F4" s="96"/>
      <c r="G4" s="96"/>
      <c r="H4" s="96"/>
      <c r="I4" s="96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250</v>
      </c>
      <c r="H6" s="6" t="s">
        <v>241</v>
      </c>
      <c r="I6" s="6" t="s">
        <v>242</v>
      </c>
      <c r="J6" s="17" t="s">
        <v>243</v>
      </c>
      <c r="K6" s="23"/>
      <c r="L6" s="23"/>
      <c r="N6" s="48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51</v>
      </c>
      <c r="J7" s="19" t="s">
        <v>249</v>
      </c>
      <c r="K7" s="23"/>
      <c r="L7" s="23"/>
      <c r="N7" s="49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4">
        <v>3</v>
      </c>
      <c r="J8" s="19">
        <v>4</v>
      </c>
      <c r="K8" s="23"/>
      <c r="L8" s="23"/>
      <c r="N8" s="31">
        <v>4</v>
      </c>
    </row>
    <row r="9" spans="1:14" ht="22.5" customHeight="1">
      <c r="A9" s="22" t="s">
        <v>62</v>
      </c>
      <c r="B9" s="80">
        <v>1</v>
      </c>
      <c r="C9" s="86" t="s">
        <v>229</v>
      </c>
      <c r="D9" s="87" t="s">
        <v>237</v>
      </c>
      <c r="E9" s="79" t="s">
        <v>10</v>
      </c>
      <c r="F9" s="77">
        <v>1</v>
      </c>
      <c r="G9" s="76">
        <f>G$13*$F9/$F$13</f>
        <v>138157.8947368421</v>
      </c>
      <c r="H9" s="76">
        <f aca="true" t="shared" si="0" ref="H9:J18">H$13*$F9/$F$13</f>
        <v>131578.94736842104</v>
      </c>
      <c r="I9" s="76">
        <f t="shared" si="0"/>
        <v>134210.52631578947</v>
      </c>
      <c r="J9" s="78">
        <f>J$13*$F9/$F$13</f>
        <v>140789.47368421053</v>
      </c>
      <c r="N9" s="47">
        <f>ROUND(IF($N$8=1,$G9,IF($N$8=2,$H9,IF($N$8=3,$I9,IF($N$8=4,$J9,IF($N$8=5,$K9,IF($N$8=6,$L9)))))),1)</f>
        <v>140789.5</v>
      </c>
    </row>
    <row r="10" spans="1:14" ht="22.5" customHeight="1">
      <c r="A10" s="22" t="s">
        <v>63</v>
      </c>
      <c r="B10" s="80"/>
      <c r="C10" s="86"/>
      <c r="D10" s="85"/>
      <c r="E10" s="79" t="s">
        <v>11</v>
      </c>
      <c r="F10" s="77">
        <v>1.18</v>
      </c>
      <c r="G10" s="76">
        <f>G$13*$F10/$F$13</f>
        <v>163026.31578947368</v>
      </c>
      <c r="H10" s="76">
        <f t="shared" si="0"/>
        <v>155263.15789473685</v>
      </c>
      <c r="I10" s="76">
        <f t="shared" si="0"/>
        <v>158368.42105263157</v>
      </c>
      <c r="J10" s="78">
        <f>J$13*$F10/$F$13</f>
        <v>166131.57894736843</v>
      </c>
      <c r="N10" s="47">
        <f aca="true" t="shared" si="1" ref="N10:N48">ROUND(IF($N$8=1,$G10,IF($N$8=2,$H10,IF($N$8=3,$I10,IF($N$8=4,$J10,IF($N$8=5,$K10,IF($N$8=6,$L10)))))),1)</f>
        <v>166131.6</v>
      </c>
    </row>
    <row r="11" spans="1:14" ht="22.5" customHeight="1">
      <c r="A11" s="22" t="s">
        <v>64</v>
      </c>
      <c r="B11" s="80"/>
      <c r="C11" s="86"/>
      <c r="D11" s="85"/>
      <c r="E11" s="79" t="s">
        <v>12</v>
      </c>
      <c r="F11" s="77">
        <v>1.285</v>
      </c>
      <c r="G11" s="76">
        <f>G$13*$F11/$F$13</f>
        <v>177532.8947368421</v>
      </c>
      <c r="H11" s="76">
        <f t="shared" si="0"/>
        <v>169078.94736842104</v>
      </c>
      <c r="I11" s="76">
        <f t="shared" si="0"/>
        <v>172460.52631578947</v>
      </c>
      <c r="J11" s="78">
        <f>J$13*$F11/$F$13</f>
        <v>180914.47368421053</v>
      </c>
      <c r="N11" s="47">
        <f t="shared" si="1"/>
        <v>180914.5</v>
      </c>
    </row>
    <row r="12" spans="1:14" ht="22.5" customHeight="1">
      <c r="A12" s="22" t="s">
        <v>65</v>
      </c>
      <c r="B12" s="80"/>
      <c r="C12" s="86"/>
      <c r="D12" s="85"/>
      <c r="E12" s="79" t="s">
        <v>13</v>
      </c>
      <c r="F12" s="77">
        <v>1.39</v>
      </c>
      <c r="G12" s="76">
        <f>G$13*$F12/$F$13</f>
        <v>192039.47368421053</v>
      </c>
      <c r="H12" s="76">
        <f t="shared" si="0"/>
        <v>182894.73684210525</v>
      </c>
      <c r="I12" s="76">
        <f t="shared" si="0"/>
        <v>186552.63157894736</v>
      </c>
      <c r="J12" s="78">
        <f>J$13*$F12/$F$13</f>
        <v>195697.36842105264</v>
      </c>
      <c r="N12" s="47">
        <f t="shared" si="1"/>
        <v>195697.4</v>
      </c>
    </row>
    <row r="13" spans="1:14" s="3" customFormat="1" ht="22.5" customHeight="1">
      <c r="A13" s="24" t="s">
        <v>66</v>
      </c>
      <c r="B13" s="80"/>
      <c r="C13" s="86"/>
      <c r="D13" s="85"/>
      <c r="E13" s="75" t="s">
        <v>14</v>
      </c>
      <c r="F13" s="9">
        <v>1.52</v>
      </c>
      <c r="G13" s="12">
        <v>210000</v>
      </c>
      <c r="H13" s="12">
        <v>200000</v>
      </c>
      <c r="I13" s="12">
        <v>204000</v>
      </c>
      <c r="J13" s="13">
        <v>214000</v>
      </c>
      <c r="K13" s="24"/>
      <c r="L13" s="24"/>
      <c r="N13" s="47">
        <f t="shared" si="1"/>
        <v>214000</v>
      </c>
    </row>
    <row r="14" spans="1:14" ht="22.5" customHeight="1">
      <c r="A14" s="22" t="s">
        <v>67</v>
      </c>
      <c r="B14" s="80"/>
      <c r="C14" s="86"/>
      <c r="D14" s="85"/>
      <c r="E14" s="79" t="s">
        <v>15</v>
      </c>
      <c r="F14" s="77">
        <v>1.65</v>
      </c>
      <c r="G14" s="76">
        <f>G$13*$F14/$F$13</f>
        <v>227960.52631578947</v>
      </c>
      <c r="H14" s="76">
        <f t="shared" si="0"/>
        <v>217105.26315789475</v>
      </c>
      <c r="I14" s="76">
        <f t="shared" si="0"/>
        <v>221447.36842105264</v>
      </c>
      <c r="J14" s="78">
        <f>J$13*$F14/$F$13</f>
        <v>232302.63157894736</v>
      </c>
      <c r="N14" s="47">
        <f t="shared" si="1"/>
        <v>232302.6</v>
      </c>
    </row>
    <row r="15" spans="1:14" ht="22.5" customHeight="1">
      <c r="A15" s="22" t="s">
        <v>68</v>
      </c>
      <c r="B15" s="80"/>
      <c r="C15" s="86"/>
      <c r="D15" s="85"/>
      <c r="E15" s="79" t="s">
        <v>16</v>
      </c>
      <c r="F15" s="77">
        <v>1.795</v>
      </c>
      <c r="G15" s="76">
        <f>G$13*$F15/$F$13</f>
        <v>247993.42105263157</v>
      </c>
      <c r="H15" s="76">
        <f t="shared" si="0"/>
        <v>236184.2105263158</v>
      </c>
      <c r="I15" s="76">
        <f t="shared" si="0"/>
        <v>240907.8947368421</v>
      </c>
      <c r="J15" s="78">
        <f>J$13*$F15/$F$13</f>
        <v>252717.1052631579</v>
      </c>
      <c r="N15" s="47">
        <f t="shared" si="1"/>
        <v>252717.1</v>
      </c>
    </row>
    <row r="16" spans="1:14" ht="22.5" customHeight="1">
      <c r="A16" s="22" t="s">
        <v>69</v>
      </c>
      <c r="B16" s="80"/>
      <c r="C16" s="86"/>
      <c r="D16" s="85"/>
      <c r="E16" s="79" t="s">
        <v>17</v>
      </c>
      <c r="F16" s="77">
        <v>1.94</v>
      </c>
      <c r="G16" s="76">
        <f>G$13*$F16/$F$13</f>
        <v>268026.3157894737</v>
      </c>
      <c r="H16" s="76">
        <f t="shared" si="0"/>
        <v>255263.15789473683</v>
      </c>
      <c r="I16" s="76">
        <f t="shared" si="0"/>
        <v>260368.42105263157</v>
      </c>
      <c r="J16" s="78">
        <f>J$13*$F16/$F$13</f>
        <v>273131.5789473684</v>
      </c>
      <c r="N16" s="47">
        <f t="shared" si="1"/>
        <v>273131.6</v>
      </c>
    </row>
    <row r="17" spans="1:14" ht="22.5" customHeight="1">
      <c r="A17" s="22" t="s">
        <v>70</v>
      </c>
      <c r="B17" s="80"/>
      <c r="C17" s="86"/>
      <c r="D17" s="85"/>
      <c r="E17" s="79" t="s">
        <v>18</v>
      </c>
      <c r="F17" s="77">
        <v>2.3</v>
      </c>
      <c r="G17" s="76">
        <f>G$13*$F17/$F$13</f>
        <v>317763.1578947368</v>
      </c>
      <c r="H17" s="76">
        <f t="shared" si="0"/>
        <v>302631.57894736837</v>
      </c>
      <c r="I17" s="76">
        <f t="shared" si="0"/>
        <v>308684.2105263157</v>
      </c>
      <c r="J17" s="78">
        <f>J$13*$F17/$F$13</f>
        <v>323815.78947368416</v>
      </c>
      <c r="N17" s="47">
        <f t="shared" si="1"/>
        <v>323815.8</v>
      </c>
    </row>
    <row r="18" spans="1:14" ht="22.5" customHeight="1">
      <c r="A18" s="22" t="s">
        <v>71</v>
      </c>
      <c r="B18" s="80"/>
      <c r="C18" s="86"/>
      <c r="D18" s="85"/>
      <c r="E18" s="79" t="s">
        <v>19</v>
      </c>
      <c r="F18" s="77">
        <v>2.71</v>
      </c>
      <c r="G18" s="76">
        <f>G$13*$F18/$F$13</f>
        <v>374407.8947368421</v>
      </c>
      <c r="H18" s="76">
        <f t="shared" si="0"/>
        <v>356578.94736842107</v>
      </c>
      <c r="I18" s="76">
        <f t="shared" si="0"/>
        <v>363710.5263157895</v>
      </c>
      <c r="J18" s="78">
        <f>J$13*$F18/$F$13</f>
        <v>381539.4736842105</v>
      </c>
      <c r="N18" s="47">
        <f t="shared" si="1"/>
        <v>381539.5</v>
      </c>
    </row>
    <row r="19" spans="1:14" ht="22.5" customHeight="1">
      <c r="A19" s="22" t="s">
        <v>81</v>
      </c>
      <c r="B19" s="80">
        <v>2</v>
      </c>
      <c r="C19" s="86" t="s">
        <v>230</v>
      </c>
      <c r="D19" s="87" t="s">
        <v>236</v>
      </c>
      <c r="E19" s="79" t="s">
        <v>10</v>
      </c>
      <c r="F19" s="77">
        <v>1</v>
      </c>
      <c r="G19" s="76">
        <f>G$23*$F19/$F$23</f>
        <v>149078.94736842104</v>
      </c>
      <c r="H19" s="76">
        <f aca="true" t="shared" si="2" ref="H19:J22">H$23*$F19/$F$23</f>
        <v>142368.42105263157</v>
      </c>
      <c r="I19" s="76">
        <f t="shared" si="2"/>
        <v>145657.8947368421</v>
      </c>
      <c r="J19" s="78">
        <f t="shared" si="2"/>
        <v>152236.84210526315</v>
      </c>
      <c r="N19" s="47">
        <f t="shared" si="1"/>
        <v>152236.8</v>
      </c>
    </row>
    <row r="20" spans="1:14" ht="22.5" customHeight="1">
      <c r="A20" s="22" t="s">
        <v>72</v>
      </c>
      <c r="B20" s="80"/>
      <c r="C20" s="86"/>
      <c r="D20" s="85"/>
      <c r="E20" s="79" t="s">
        <v>11</v>
      </c>
      <c r="F20" s="77">
        <v>1.18</v>
      </c>
      <c r="G20" s="76">
        <f>G$23*$F20/$F$23</f>
        <v>175913.15789473685</v>
      </c>
      <c r="H20" s="76">
        <f t="shared" si="2"/>
        <v>167994.73684210525</v>
      </c>
      <c r="I20" s="76">
        <f t="shared" si="2"/>
        <v>171876.31578947368</v>
      </c>
      <c r="J20" s="78">
        <f t="shared" si="2"/>
        <v>179639.47368421053</v>
      </c>
      <c r="N20" s="47">
        <f t="shared" si="1"/>
        <v>179639.5</v>
      </c>
    </row>
    <row r="21" spans="1:14" ht="22.5" customHeight="1">
      <c r="A21" s="22" t="s">
        <v>73</v>
      </c>
      <c r="B21" s="80"/>
      <c r="C21" s="86"/>
      <c r="D21" s="85"/>
      <c r="E21" s="79" t="s">
        <v>12</v>
      </c>
      <c r="F21" s="77">
        <v>1.285</v>
      </c>
      <c r="G21" s="76">
        <f>G$23*$F21/$F$23</f>
        <v>191566.44736842104</v>
      </c>
      <c r="H21" s="76">
        <f t="shared" si="2"/>
        <v>182943.42105263157</v>
      </c>
      <c r="I21" s="76">
        <f t="shared" si="2"/>
        <v>187170.3947368421</v>
      </c>
      <c r="J21" s="78">
        <f t="shared" si="2"/>
        <v>195624.34210526315</v>
      </c>
      <c r="N21" s="47">
        <f t="shared" si="1"/>
        <v>195624.3</v>
      </c>
    </row>
    <row r="22" spans="1:14" ht="22.5" customHeight="1">
      <c r="A22" s="22" t="s">
        <v>74</v>
      </c>
      <c r="B22" s="80"/>
      <c r="C22" s="86"/>
      <c r="D22" s="85"/>
      <c r="E22" s="79" t="s">
        <v>13</v>
      </c>
      <c r="F22" s="77">
        <v>1.39</v>
      </c>
      <c r="G22" s="76">
        <f>G$23*$F22/$F$23</f>
        <v>207219.73684210525</v>
      </c>
      <c r="H22" s="76">
        <f t="shared" si="2"/>
        <v>197892.1052631579</v>
      </c>
      <c r="I22" s="76">
        <f t="shared" si="2"/>
        <v>202464.47368421053</v>
      </c>
      <c r="J22" s="78">
        <f t="shared" si="2"/>
        <v>211609.2105263158</v>
      </c>
      <c r="N22" s="47">
        <f t="shared" si="1"/>
        <v>211609.2</v>
      </c>
    </row>
    <row r="23" spans="1:14" s="3" customFormat="1" ht="22.5" customHeight="1">
      <c r="A23" s="24" t="s">
        <v>75</v>
      </c>
      <c r="B23" s="80"/>
      <c r="C23" s="86"/>
      <c r="D23" s="85"/>
      <c r="E23" s="75" t="s">
        <v>14</v>
      </c>
      <c r="F23" s="9">
        <v>1.52</v>
      </c>
      <c r="G23" s="12">
        <v>226600</v>
      </c>
      <c r="H23" s="12">
        <v>216400</v>
      </c>
      <c r="I23" s="12">
        <v>221400</v>
      </c>
      <c r="J23" s="13">
        <v>231400</v>
      </c>
      <c r="K23" s="24"/>
      <c r="L23" s="24"/>
      <c r="N23" s="47">
        <f t="shared" si="1"/>
        <v>231400</v>
      </c>
    </row>
    <row r="24" spans="1:14" ht="22.5" customHeight="1">
      <c r="A24" s="22" t="s">
        <v>76</v>
      </c>
      <c r="B24" s="80"/>
      <c r="C24" s="86"/>
      <c r="D24" s="85"/>
      <c r="E24" s="79" t="s">
        <v>15</v>
      </c>
      <c r="F24" s="77">
        <v>1.65</v>
      </c>
      <c r="G24" s="76">
        <f aca="true" t="shared" si="3" ref="G24:J28">G$23*$F24/$F$23</f>
        <v>245980.26315789475</v>
      </c>
      <c r="H24" s="76">
        <f t="shared" si="3"/>
        <v>234907.8947368421</v>
      </c>
      <c r="I24" s="76">
        <f t="shared" si="3"/>
        <v>240335.52631578947</v>
      </c>
      <c r="J24" s="78">
        <f>J$23*$F24/$F$23</f>
        <v>251190.7894736842</v>
      </c>
      <c r="N24" s="47">
        <f t="shared" si="1"/>
        <v>251190.8</v>
      </c>
    </row>
    <row r="25" spans="1:14" ht="22.5" customHeight="1">
      <c r="A25" s="22" t="s">
        <v>77</v>
      </c>
      <c r="B25" s="80"/>
      <c r="C25" s="86"/>
      <c r="D25" s="85"/>
      <c r="E25" s="79" t="s">
        <v>16</v>
      </c>
      <c r="F25" s="77">
        <v>1.795</v>
      </c>
      <c r="G25" s="76">
        <f t="shared" si="3"/>
        <v>267596.7105263158</v>
      </c>
      <c r="H25" s="76">
        <f t="shared" si="3"/>
        <v>255551.31578947368</v>
      </c>
      <c r="I25" s="76">
        <f>I$23*$F25/$F$23</f>
        <v>261455.92105263157</v>
      </c>
      <c r="J25" s="78">
        <f>J$23*$F25/$F$23</f>
        <v>273265.13157894736</v>
      </c>
      <c r="N25" s="47">
        <f t="shared" si="1"/>
        <v>273265.1</v>
      </c>
    </row>
    <row r="26" spans="1:14" ht="22.5" customHeight="1">
      <c r="A26" s="22" t="s">
        <v>78</v>
      </c>
      <c r="B26" s="80"/>
      <c r="C26" s="86"/>
      <c r="D26" s="85"/>
      <c r="E26" s="79" t="s">
        <v>17</v>
      </c>
      <c r="F26" s="77">
        <v>1.94</v>
      </c>
      <c r="G26" s="76">
        <f t="shared" si="3"/>
        <v>289213.15789473685</v>
      </c>
      <c r="H26" s="76">
        <f t="shared" si="3"/>
        <v>276194.7368421053</v>
      </c>
      <c r="I26" s="76">
        <f t="shared" si="3"/>
        <v>282576.3157894737</v>
      </c>
      <c r="J26" s="78">
        <f>J$23*$F26/$F$23</f>
        <v>295339.4736842105</v>
      </c>
      <c r="N26" s="47">
        <f t="shared" si="1"/>
        <v>295339.5</v>
      </c>
    </row>
    <row r="27" spans="1:14" ht="22.5" customHeight="1">
      <c r="A27" s="22" t="s">
        <v>79</v>
      </c>
      <c r="B27" s="80"/>
      <c r="C27" s="86"/>
      <c r="D27" s="85"/>
      <c r="E27" s="79" t="s">
        <v>18</v>
      </c>
      <c r="F27" s="77">
        <v>2.3</v>
      </c>
      <c r="G27" s="76">
        <f t="shared" si="3"/>
        <v>342881.57894736837</v>
      </c>
      <c r="H27" s="76">
        <f t="shared" si="3"/>
        <v>327447.3684210526</v>
      </c>
      <c r="I27" s="76">
        <f t="shared" si="3"/>
        <v>335013.1578947368</v>
      </c>
      <c r="J27" s="78">
        <f>J$23*$F27/$F$23</f>
        <v>350144.7368421053</v>
      </c>
      <c r="N27" s="47">
        <f t="shared" si="1"/>
        <v>350144.7</v>
      </c>
    </row>
    <row r="28" spans="1:14" ht="22.5" customHeight="1">
      <c r="A28" s="22" t="s">
        <v>80</v>
      </c>
      <c r="B28" s="80"/>
      <c r="C28" s="86"/>
      <c r="D28" s="85"/>
      <c r="E28" s="79" t="s">
        <v>19</v>
      </c>
      <c r="F28" s="77">
        <v>2.71</v>
      </c>
      <c r="G28" s="76">
        <f t="shared" si="3"/>
        <v>404003.94736842107</v>
      </c>
      <c r="H28" s="76">
        <f t="shared" si="3"/>
        <v>385818.4210526316</v>
      </c>
      <c r="I28" s="76">
        <f t="shared" si="3"/>
        <v>394732.8947368421</v>
      </c>
      <c r="J28" s="78">
        <f>J$23*$F28/$F$23</f>
        <v>412561.84210526315</v>
      </c>
      <c r="N28" s="47">
        <f t="shared" si="1"/>
        <v>412561.8</v>
      </c>
    </row>
    <row r="29" spans="1:14" ht="22.5" customHeight="1">
      <c r="A29" s="22" t="s">
        <v>82</v>
      </c>
      <c r="B29" s="80">
        <v>3</v>
      </c>
      <c r="C29" s="86" t="s">
        <v>231</v>
      </c>
      <c r="D29" s="87" t="s">
        <v>235</v>
      </c>
      <c r="E29" s="79" t="s">
        <v>10</v>
      </c>
      <c r="F29" s="77">
        <v>1</v>
      </c>
      <c r="G29" s="76">
        <f>G$33*$F29/$F$33</f>
        <v>148026.31578947368</v>
      </c>
      <c r="H29" s="76">
        <f aca="true" t="shared" si="4" ref="H29:J32">H$33*$F29/$F$33</f>
        <v>141447.36842105264</v>
      </c>
      <c r="I29" s="76">
        <f t="shared" si="4"/>
        <v>144736.84210526315</v>
      </c>
      <c r="J29" s="78">
        <f t="shared" si="4"/>
        <v>151315.7894736842</v>
      </c>
      <c r="N29" s="47">
        <f t="shared" si="1"/>
        <v>151315.8</v>
      </c>
    </row>
    <row r="30" spans="1:14" ht="22.5" customHeight="1">
      <c r="A30" s="22" t="s">
        <v>83</v>
      </c>
      <c r="B30" s="80"/>
      <c r="C30" s="86"/>
      <c r="D30" s="85"/>
      <c r="E30" s="79" t="s">
        <v>11</v>
      </c>
      <c r="F30" s="77">
        <v>1.18</v>
      </c>
      <c r="G30" s="76">
        <f>G$33*$F30/$F$33</f>
        <v>174671.05263157893</v>
      </c>
      <c r="H30" s="76">
        <f t="shared" si="4"/>
        <v>166907.8947368421</v>
      </c>
      <c r="I30" s="76">
        <f t="shared" si="4"/>
        <v>170789.47368421053</v>
      </c>
      <c r="J30" s="78">
        <f>J$33*$F30/$F$33</f>
        <v>178552.63157894736</v>
      </c>
      <c r="N30" s="47">
        <f t="shared" si="1"/>
        <v>178552.6</v>
      </c>
    </row>
    <row r="31" spans="1:14" ht="22.5" customHeight="1">
      <c r="A31" s="22" t="s">
        <v>84</v>
      </c>
      <c r="B31" s="80"/>
      <c r="C31" s="86"/>
      <c r="D31" s="85"/>
      <c r="E31" s="79" t="s">
        <v>12</v>
      </c>
      <c r="F31" s="77">
        <v>1.285</v>
      </c>
      <c r="G31" s="76">
        <f>G$33*$F31/$F$33</f>
        <v>190213.81578947368</v>
      </c>
      <c r="H31" s="76">
        <f t="shared" si="4"/>
        <v>181759.86842105264</v>
      </c>
      <c r="I31" s="76">
        <f t="shared" si="4"/>
        <v>185986.84210526315</v>
      </c>
      <c r="J31" s="78">
        <f>J$33*$F31/$F$33</f>
        <v>194440.7894736842</v>
      </c>
      <c r="N31" s="47">
        <f t="shared" si="1"/>
        <v>194440.8</v>
      </c>
    </row>
    <row r="32" spans="1:14" ht="22.5" customHeight="1">
      <c r="A32" s="22" t="s">
        <v>85</v>
      </c>
      <c r="B32" s="80"/>
      <c r="C32" s="86"/>
      <c r="D32" s="85"/>
      <c r="E32" s="79" t="s">
        <v>13</v>
      </c>
      <c r="F32" s="77">
        <v>1.39</v>
      </c>
      <c r="G32" s="76">
        <f>G$33*$F32/$F$33</f>
        <v>205756.57894736843</v>
      </c>
      <c r="H32" s="76">
        <f t="shared" si="4"/>
        <v>196611.84210526315</v>
      </c>
      <c r="I32" s="76">
        <f t="shared" si="4"/>
        <v>201184.2105263158</v>
      </c>
      <c r="J32" s="78">
        <f>J$33*$F32/$F$33</f>
        <v>210328.94736842104</v>
      </c>
      <c r="N32" s="47">
        <f t="shared" si="1"/>
        <v>210328.9</v>
      </c>
    </row>
    <row r="33" spans="1:14" s="3" customFormat="1" ht="22.5" customHeight="1">
      <c r="A33" s="24" t="s">
        <v>86</v>
      </c>
      <c r="B33" s="80"/>
      <c r="C33" s="86"/>
      <c r="D33" s="85"/>
      <c r="E33" s="75" t="s">
        <v>14</v>
      </c>
      <c r="F33" s="9">
        <v>1.52</v>
      </c>
      <c r="G33" s="12">
        <v>225000</v>
      </c>
      <c r="H33" s="12">
        <v>215000</v>
      </c>
      <c r="I33" s="12">
        <v>220000</v>
      </c>
      <c r="J33" s="13">
        <v>230000</v>
      </c>
      <c r="K33" s="24"/>
      <c r="L33" s="24"/>
      <c r="N33" s="47">
        <f t="shared" si="1"/>
        <v>230000</v>
      </c>
    </row>
    <row r="34" spans="1:14" ht="22.5" customHeight="1">
      <c r="A34" s="22" t="s">
        <v>87</v>
      </c>
      <c r="B34" s="80"/>
      <c r="C34" s="86"/>
      <c r="D34" s="85"/>
      <c r="E34" s="79" t="s">
        <v>15</v>
      </c>
      <c r="F34" s="77">
        <v>1.65</v>
      </c>
      <c r="G34" s="76">
        <f aca="true" t="shared" si="5" ref="G34:J38">G$33*$F34/$F$33</f>
        <v>244243.42105263157</v>
      </c>
      <c r="H34" s="76">
        <f t="shared" si="5"/>
        <v>233388.15789473683</v>
      </c>
      <c r="I34" s="76">
        <f t="shared" si="5"/>
        <v>238815.7894736842</v>
      </c>
      <c r="J34" s="78">
        <f>J$33*$F34/$F$33</f>
        <v>249671.05263157893</v>
      </c>
      <c r="N34" s="47">
        <f t="shared" si="1"/>
        <v>249671.1</v>
      </c>
    </row>
    <row r="35" spans="1:14" ht="22.5" customHeight="1">
      <c r="A35" s="22" t="s">
        <v>88</v>
      </c>
      <c r="B35" s="80"/>
      <c r="C35" s="86"/>
      <c r="D35" s="85"/>
      <c r="E35" s="79" t="s">
        <v>16</v>
      </c>
      <c r="F35" s="77">
        <v>1.795</v>
      </c>
      <c r="G35" s="76">
        <f t="shared" si="5"/>
        <v>265707.2368421053</v>
      </c>
      <c r="H35" s="76">
        <f t="shared" si="5"/>
        <v>253898.02631578947</v>
      </c>
      <c r="I35" s="76">
        <f t="shared" si="5"/>
        <v>259802.63157894736</v>
      </c>
      <c r="J35" s="78">
        <f>J$33*$F35/$F$33</f>
        <v>271611.84210526315</v>
      </c>
      <c r="N35" s="47">
        <f t="shared" si="1"/>
        <v>271611.8</v>
      </c>
    </row>
    <row r="36" spans="1:14" ht="22.5" customHeight="1">
      <c r="A36" s="22" t="s">
        <v>89</v>
      </c>
      <c r="B36" s="80"/>
      <c r="C36" s="86"/>
      <c r="D36" s="85"/>
      <c r="E36" s="79" t="s">
        <v>17</v>
      </c>
      <c r="F36" s="77">
        <v>1.94</v>
      </c>
      <c r="G36" s="76">
        <f t="shared" si="5"/>
        <v>287171.05263157893</v>
      </c>
      <c r="H36" s="76">
        <f t="shared" si="5"/>
        <v>274407.8947368421</v>
      </c>
      <c r="I36" s="76">
        <f t="shared" si="5"/>
        <v>280789.4736842105</v>
      </c>
      <c r="J36" s="78">
        <f>J$33*$F36/$F$33</f>
        <v>293552.63157894736</v>
      </c>
      <c r="N36" s="47">
        <f t="shared" si="1"/>
        <v>293552.6</v>
      </c>
    </row>
    <row r="37" spans="1:14" ht="22.5" customHeight="1">
      <c r="A37" s="22" t="s">
        <v>90</v>
      </c>
      <c r="B37" s="80"/>
      <c r="C37" s="86"/>
      <c r="D37" s="85"/>
      <c r="E37" s="79" t="s">
        <v>18</v>
      </c>
      <c r="F37" s="77">
        <v>2.3</v>
      </c>
      <c r="G37" s="76">
        <f t="shared" si="5"/>
        <v>340460.52631578944</v>
      </c>
      <c r="H37" s="76">
        <f t="shared" si="5"/>
        <v>325328.947368421</v>
      </c>
      <c r="I37" s="76">
        <f t="shared" si="5"/>
        <v>332894.7368421052</v>
      </c>
      <c r="J37" s="78">
        <f>J$33*$F37/$F$33</f>
        <v>348026.3157894737</v>
      </c>
      <c r="N37" s="47">
        <f t="shared" si="1"/>
        <v>348026.3</v>
      </c>
    </row>
    <row r="38" spans="1:14" ht="22.5" customHeight="1">
      <c r="A38" s="22" t="s">
        <v>91</v>
      </c>
      <c r="B38" s="80"/>
      <c r="C38" s="86"/>
      <c r="D38" s="85"/>
      <c r="E38" s="79" t="s">
        <v>19</v>
      </c>
      <c r="F38" s="77">
        <v>2.71</v>
      </c>
      <c r="G38" s="76">
        <f t="shared" si="5"/>
        <v>401151.31578947365</v>
      </c>
      <c r="H38" s="76">
        <f t="shared" si="5"/>
        <v>383322.36842105264</v>
      </c>
      <c r="I38" s="76">
        <f t="shared" si="5"/>
        <v>392236.84210526315</v>
      </c>
      <c r="J38" s="78">
        <f>J$33*$F38/$F$33</f>
        <v>410065.7894736842</v>
      </c>
      <c r="N38" s="47">
        <f t="shared" si="1"/>
        <v>410065.8</v>
      </c>
    </row>
    <row r="39" spans="1:14" ht="22.5" customHeight="1">
      <c r="A39" s="22" t="s">
        <v>92</v>
      </c>
      <c r="B39" s="80">
        <v>4</v>
      </c>
      <c r="C39" s="86" t="s">
        <v>232</v>
      </c>
      <c r="D39" s="87" t="s">
        <v>234</v>
      </c>
      <c r="E39" s="79" t="s">
        <v>10</v>
      </c>
      <c r="F39" s="77">
        <v>1</v>
      </c>
      <c r="G39" s="76">
        <f>G$43*$F39/$F$43</f>
        <v>149342.1052631579</v>
      </c>
      <c r="H39" s="76">
        <f aca="true" t="shared" si="6" ref="H39:J42">H$43*$F39/$F$43</f>
        <v>142598.68421052632</v>
      </c>
      <c r="I39" s="76">
        <f t="shared" si="6"/>
        <v>145888.15789473685</v>
      </c>
      <c r="J39" s="78">
        <f>J$43*$F39/$F$43</f>
        <v>152467.1052631579</v>
      </c>
      <c r="N39" s="47">
        <f t="shared" si="1"/>
        <v>152467.1</v>
      </c>
    </row>
    <row r="40" spans="1:14" ht="22.5" customHeight="1">
      <c r="A40" s="22" t="s">
        <v>93</v>
      </c>
      <c r="B40" s="80"/>
      <c r="C40" s="86"/>
      <c r="D40" s="85"/>
      <c r="E40" s="79" t="s">
        <v>11</v>
      </c>
      <c r="F40" s="77">
        <v>1.18</v>
      </c>
      <c r="G40" s="76">
        <f>G$43*$F40/$F$43</f>
        <v>176223.68421052632</v>
      </c>
      <c r="H40" s="76">
        <f t="shared" si="6"/>
        <v>168266.44736842104</v>
      </c>
      <c r="I40" s="76">
        <f t="shared" si="6"/>
        <v>172148.02631578947</v>
      </c>
      <c r="J40" s="78">
        <f>J$43*$F40/$F$43</f>
        <v>179911.18421052632</v>
      </c>
      <c r="N40" s="47">
        <f t="shared" si="1"/>
        <v>179911.2</v>
      </c>
    </row>
    <row r="41" spans="1:14" ht="22.5" customHeight="1">
      <c r="A41" s="22" t="s">
        <v>94</v>
      </c>
      <c r="B41" s="80"/>
      <c r="C41" s="86"/>
      <c r="D41" s="85"/>
      <c r="E41" s="79" t="s">
        <v>12</v>
      </c>
      <c r="F41" s="77">
        <v>1.285</v>
      </c>
      <c r="G41" s="76">
        <f>G$43*$F41/$F$43</f>
        <v>191904.6052631579</v>
      </c>
      <c r="H41" s="76">
        <f t="shared" si="6"/>
        <v>183239.30921052632</v>
      </c>
      <c r="I41" s="76">
        <f t="shared" si="6"/>
        <v>187466.28289473685</v>
      </c>
      <c r="J41" s="78">
        <f>J$43*$F41/$F$43</f>
        <v>195920.2302631579</v>
      </c>
      <c r="N41" s="47">
        <f t="shared" si="1"/>
        <v>195920.2</v>
      </c>
    </row>
    <row r="42" spans="1:14" ht="22.5" customHeight="1">
      <c r="A42" s="22" t="s">
        <v>95</v>
      </c>
      <c r="B42" s="80"/>
      <c r="C42" s="86"/>
      <c r="D42" s="85"/>
      <c r="E42" s="79" t="s">
        <v>13</v>
      </c>
      <c r="F42" s="77">
        <v>1.39</v>
      </c>
      <c r="G42" s="76">
        <f>G$43*$F42/$F$43</f>
        <v>207585.52631578947</v>
      </c>
      <c r="H42" s="76">
        <f t="shared" si="6"/>
        <v>198212.17105263157</v>
      </c>
      <c r="I42" s="76">
        <f t="shared" si="6"/>
        <v>202784.5394736842</v>
      </c>
      <c r="J42" s="78">
        <f>J$43*$F42/$F$43</f>
        <v>211929.27631578947</v>
      </c>
      <c r="N42" s="47">
        <f t="shared" si="1"/>
        <v>211929.3</v>
      </c>
    </row>
    <row r="43" spans="1:14" s="3" customFormat="1" ht="22.5" customHeight="1">
      <c r="A43" s="24" t="s">
        <v>96</v>
      </c>
      <c r="B43" s="80"/>
      <c r="C43" s="86"/>
      <c r="D43" s="85"/>
      <c r="E43" s="75" t="s">
        <v>14</v>
      </c>
      <c r="F43" s="9">
        <v>1.52</v>
      </c>
      <c r="G43" s="12">
        <v>227000</v>
      </c>
      <c r="H43" s="12">
        <v>216750</v>
      </c>
      <c r="I43" s="12">
        <v>221750</v>
      </c>
      <c r="J43" s="13">
        <v>231750</v>
      </c>
      <c r="K43" s="24"/>
      <c r="L43" s="24"/>
      <c r="N43" s="47">
        <f t="shared" si="1"/>
        <v>231750</v>
      </c>
    </row>
    <row r="44" spans="1:14" ht="22.5" customHeight="1">
      <c r="A44" s="22" t="s">
        <v>97</v>
      </c>
      <c r="B44" s="80"/>
      <c r="C44" s="86"/>
      <c r="D44" s="85"/>
      <c r="E44" s="79" t="s">
        <v>15</v>
      </c>
      <c r="F44" s="77">
        <v>1.65</v>
      </c>
      <c r="G44" s="76">
        <f aca="true" t="shared" si="7" ref="G44:J48">G$43*$F44/$F$43</f>
        <v>246414.47368421053</v>
      </c>
      <c r="H44" s="76">
        <f t="shared" si="7"/>
        <v>235287.82894736843</v>
      </c>
      <c r="I44" s="76">
        <f t="shared" si="7"/>
        <v>240715.4605263158</v>
      </c>
      <c r="J44" s="78">
        <f>J$43*$F44/$F$43</f>
        <v>251570.72368421053</v>
      </c>
      <c r="N44" s="47">
        <f t="shared" si="1"/>
        <v>251570.7</v>
      </c>
    </row>
    <row r="45" spans="1:14" ht="22.5" customHeight="1">
      <c r="A45" s="22" t="s">
        <v>98</v>
      </c>
      <c r="B45" s="80"/>
      <c r="C45" s="86"/>
      <c r="D45" s="85"/>
      <c r="E45" s="79" t="s">
        <v>16</v>
      </c>
      <c r="F45" s="77">
        <v>1.795</v>
      </c>
      <c r="G45" s="76">
        <f t="shared" si="7"/>
        <v>268069.0789473684</v>
      </c>
      <c r="H45" s="76">
        <f t="shared" si="7"/>
        <v>255964.63815789475</v>
      </c>
      <c r="I45" s="76">
        <f t="shared" si="7"/>
        <v>261869.24342105264</v>
      </c>
      <c r="J45" s="78">
        <f>J$43*$F45/$F$43</f>
        <v>273678.4539473684</v>
      </c>
      <c r="N45" s="47">
        <f t="shared" si="1"/>
        <v>273678.5</v>
      </c>
    </row>
    <row r="46" spans="1:14" ht="22.5" customHeight="1">
      <c r="A46" s="22" t="s">
        <v>99</v>
      </c>
      <c r="B46" s="80"/>
      <c r="C46" s="86"/>
      <c r="D46" s="85"/>
      <c r="E46" s="79" t="s">
        <v>17</v>
      </c>
      <c r="F46" s="77">
        <v>1.94</v>
      </c>
      <c r="G46" s="76">
        <f t="shared" si="7"/>
        <v>289723.6842105263</v>
      </c>
      <c r="H46" s="76">
        <f t="shared" si="7"/>
        <v>276641.44736842107</v>
      </c>
      <c r="I46" s="76">
        <f t="shared" si="7"/>
        <v>283023.0263157895</v>
      </c>
      <c r="J46" s="78">
        <f>J$43*$F46/$F$43</f>
        <v>295786.1842105263</v>
      </c>
      <c r="N46" s="47">
        <f t="shared" si="1"/>
        <v>295786.2</v>
      </c>
    </row>
    <row r="47" spans="1:14" ht="22.5" customHeight="1">
      <c r="A47" s="22" t="s">
        <v>100</v>
      </c>
      <c r="B47" s="80"/>
      <c r="C47" s="86"/>
      <c r="D47" s="85"/>
      <c r="E47" s="79" t="s">
        <v>18</v>
      </c>
      <c r="F47" s="77">
        <v>2.3</v>
      </c>
      <c r="G47" s="76">
        <f t="shared" si="7"/>
        <v>343486.8421052631</v>
      </c>
      <c r="H47" s="76">
        <f t="shared" si="7"/>
        <v>327976.9736842105</v>
      </c>
      <c r="I47" s="76">
        <f t="shared" si="7"/>
        <v>335542.7631578947</v>
      </c>
      <c r="J47" s="78">
        <f>J$43*$F47/$F$43</f>
        <v>350674.34210526315</v>
      </c>
      <c r="N47" s="47">
        <f t="shared" si="1"/>
        <v>350674.3</v>
      </c>
    </row>
    <row r="48" spans="1:14" ht="22.5" customHeight="1">
      <c r="A48" s="22" t="s">
        <v>101</v>
      </c>
      <c r="B48" s="80"/>
      <c r="C48" s="86"/>
      <c r="D48" s="85"/>
      <c r="E48" s="79" t="s">
        <v>19</v>
      </c>
      <c r="F48" s="77">
        <v>2.71</v>
      </c>
      <c r="G48" s="76">
        <f t="shared" si="7"/>
        <v>404717.10526315786</v>
      </c>
      <c r="H48" s="76">
        <f t="shared" si="7"/>
        <v>386442.4342105263</v>
      </c>
      <c r="I48" s="76">
        <f t="shared" si="7"/>
        <v>395356.90789473685</v>
      </c>
      <c r="J48" s="78">
        <f>J$43*$F48/$F$43</f>
        <v>413185.85526315786</v>
      </c>
      <c r="N48" s="47">
        <f t="shared" si="1"/>
        <v>413185.9</v>
      </c>
    </row>
    <row r="49" spans="1:14" ht="22.5" customHeight="1">
      <c r="A49" s="22" t="s">
        <v>224</v>
      </c>
      <c r="B49" s="80">
        <v>5</v>
      </c>
      <c r="C49" s="86" t="s">
        <v>232</v>
      </c>
      <c r="D49" s="87" t="s">
        <v>233</v>
      </c>
      <c r="E49" s="79" t="s">
        <v>37</v>
      </c>
      <c r="F49" s="77">
        <v>1</v>
      </c>
      <c r="G49" s="76">
        <f>G$50*$F49/$F$50</f>
        <v>192372.88135593222</v>
      </c>
      <c r="H49" s="76">
        <f>H$50*$F49/$F$50</f>
        <v>183686.4406779661</v>
      </c>
      <c r="I49" s="76">
        <f>I$50*$F49/$F$50</f>
        <v>187923.72881355934</v>
      </c>
      <c r="J49" s="78">
        <f>J$50*$F49/$F$50</f>
        <v>196398.30508474578</v>
      </c>
      <c r="N49" s="47">
        <f aca="true" t="shared" si="8" ref="N49:N95">ROUND(IF($N$8=1,$G49,IF($N$8=2,$H49,IF($N$8=3,$I49,IF($N$8=4,$J49,IF($N$8=5,$K49,IF($N$8=6,$L49)))))),1)</f>
        <v>196398.3</v>
      </c>
    </row>
    <row r="50" spans="1:14" ht="22.5" customHeight="1">
      <c r="A50" s="22" t="s">
        <v>225</v>
      </c>
      <c r="B50" s="80"/>
      <c r="C50" s="86"/>
      <c r="D50" s="85"/>
      <c r="E50" s="75" t="s">
        <v>38</v>
      </c>
      <c r="F50" s="9">
        <v>1.18</v>
      </c>
      <c r="G50" s="12">
        <v>227000</v>
      </c>
      <c r="H50" s="12">
        <v>216750</v>
      </c>
      <c r="I50" s="12">
        <v>221750</v>
      </c>
      <c r="J50" s="13">
        <v>231750</v>
      </c>
      <c r="N50" s="47">
        <f t="shared" si="8"/>
        <v>231750</v>
      </c>
    </row>
    <row r="51" spans="1:14" ht="22.5" customHeight="1">
      <c r="A51" s="22" t="s">
        <v>226</v>
      </c>
      <c r="B51" s="80"/>
      <c r="C51" s="86"/>
      <c r="D51" s="85"/>
      <c r="E51" s="79" t="s">
        <v>39</v>
      </c>
      <c r="F51" s="77">
        <v>1.4</v>
      </c>
      <c r="G51" s="76">
        <f aca="true" t="shared" si="9" ref="G51:J52">G$50*$F51/$F$50</f>
        <v>269322.0338983051</v>
      </c>
      <c r="H51" s="76">
        <f t="shared" si="9"/>
        <v>257161.01694915254</v>
      </c>
      <c r="I51" s="76">
        <f t="shared" si="9"/>
        <v>263093.22033898305</v>
      </c>
      <c r="J51" s="78">
        <f>J$50*$F51/$F$50</f>
        <v>274957.6271186441</v>
      </c>
      <c r="N51" s="47">
        <f t="shared" si="8"/>
        <v>274957.6</v>
      </c>
    </row>
    <row r="52" spans="1:14" ht="22.5" customHeight="1">
      <c r="A52" s="22" t="s">
        <v>227</v>
      </c>
      <c r="B52" s="80"/>
      <c r="C52" s="86"/>
      <c r="D52" s="85"/>
      <c r="E52" s="79" t="s">
        <v>40</v>
      </c>
      <c r="F52" s="77">
        <v>1.65</v>
      </c>
      <c r="G52" s="76">
        <f t="shared" si="9"/>
        <v>317415.25423728814</v>
      </c>
      <c r="H52" s="76">
        <f t="shared" si="9"/>
        <v>303082.6271186441</v>
      </c>
      <c r="I52" s="76">
        <f t="shared" si="9"/>
        <v>310074.1525423729</v>
      </c>
      <c r="J52" s="78">
        <f>J$50*$F52/$F$50</f>
        <v>324057.20338983054</v>
      </c>
      <c r="N52" s="47">
        <f t="shared" si="8"/>
        <v>324057.2</v>
      </c>
    </row>
    <row r="53" spans="1:14" ht="22.5" customHeight="1">
      <c r="A53" s="22" t="s">
        <v>152</v>
      </c>
      <c r="B53" s="80" t="s">
        <v>20</v>
      </c>
      <c r="C53" s="86" t="s">
        <v>21</v>
      </c>
      <c r="D53" s="84" t="s">
        <v>30</v>
      </c>
      <c r="E53" s="79" t="s">
        <v>22</v>
      </c>
      <c r="F53" s="77">
        <v>1</v>
      </c>
      <c r="G53" s="76">
        <f>G$56*$F53/$F$56</f>
        <v>166428.57142857145</v>
      </c>
      <c r="H53" s="76">
        <f aca="true" t="shared" si="10" ref="H53:J55">H$56*$F53/$F$56</f>
        <v>158571.42857142858</v>
      </c>
      <c r="I53" s="76">
        <f t="shared" si="10"/>
        <v>162142.85714285716</v>
      </c>
      <c r="J53" s="78">
        <f>J$56*$F53/$F$56</f>
        <v>169285.7142857143</v>
      </c>
      <c r="N53" s="47">
        <f t="shared" si="8"/>
        <v>169285.7</v>
      </c>
    </row>
    <row r="54" spans="1:14" ht="22.5" customHeight="1">
      <c r="A54" s="22" t="s">
        <v>153</v>
      </c>
      <c r="B54" s="80"/>
      <c r="C54" s="86"/>
      <c r="D54" s="85"/>
      <c r="E54" s="79" t="s">
        <v>23</v>
      </c>
      <c r="F54" s="77">
        <v>1.13</v>
      </c>
      <c r="G54" s="76">
        <f>G$56*$F54/$F$56</f>
        <v>188064.28571428574</v>
      </c>
      <c r="H54" s="76">
        <f t="shared" si="10"/>
        <v>179185.7142857143</v>
      </c>
      <c r="I54" s="76">
        <f t="shared" si="10"/>
        <v>183221.42857142855</v>
      </c>
      <c r="J54" s="78">
        <f>J$56*$F54/$F$56</f>
        <v>191292.85714285716</v>
      </c>
      <c r="N54" s="47">
        <f t="shared" si="8"/>
        <v>191292.9</v>
      </c>
    </row>
    <row r="55" spans="1:14" ht="22.5" customHeight="1">
      <c r="A55" s="22" t="s">
        <v>154</v>
      </c>
      <c r="B55" s="80"/>
      <c r="C55" s="86"/>
      <c r="D55" s="85"/>
      <c r="E55" s="79" t="s">
        <v>29</v>
      </c>
      <c r="F55" s="77">
        <v>1.26</v>
      </c>
      <c r="G55" s="76">
        <f>G$56*$F55/$F$56</f>
        <v>209700</v>
      </c>
      <c r="H55" s="76">
        <f t="shared" si="10"/>
        <v>199800</v>
      </c>
      <c r="I55" s="76">
        <f>I$56*$F55/$F$56</f>
        <v>204300</v>
      </c>
      <c r="J55" s="78">
        <f>J$56*$F55/$F$56</f>
        <v>213300</v>
      </c>
      <c r="N55" s="47">
        <f t="shared" si="8"/>
        <v>213300</v>
      </c>
    </row>
    <row r="56" spans="1:14" s="3" customFormat="1" ht="22.5" customHeight="1">
      <c r="A56" s="22" t="s">
        <v>155</v>
      </c>
      <c r="B56" s="80"/>
      <c r="C56" s="86"/>
      <c r="D56" s="85"/>
      <c r="E56" s="75" t="s">
        <v>28</v>
      </c>
      <c r="F56" s="9">
        <v>1.4</v>
      </c>
      <c r="G56" s="12">
        <v>233000</v>
      </c>
      <c r="H56" s="12">
        <v>222000</v>
      </c>
      <c r="I56" s="12">
        <v>227000</v>
      </c>
      <c r="J56" s="13">
        <v>237000</v>
      </c>
      <c r="K56" s="22"/>
      <c r="L56" s="22"/>
      <c r="N56" s="47">
        <f t="shared" si="8"/>
        <v>237000</v>
      </c>
    </row>
    <row r="57" spans="1:14" ht="22.5" customHeight="1">
      <c r="A57" s="22" t="s">
        <v>156</v>
      </c>
      <c r="B57" s="80"/>
      <c r="C57" s="86"/>
      <c r="D57" s="85"/>
      <c r="E57" s="79" t="s">
        <v>27</v>
      </c>
      <c r="F57" s="77">
        <v>1.53</v>
      </c>
      <c r="G57" s="76">
        <f aca="true" t="shared" si="11" ref="G57:J60">G$56*$F57/$F$56</f>
        <v>254635.7142857143</v>
      </c>
      <c r="H57" s="76">
        <f t="shared" si="11"/>
        <v>242614.28571428574</v>
      </c>
      <c r="I57" s="76">
        <f t="shared" si="11"/>
        <v>248078.57142857145</v>
      </c>
      <c r="J57" s="78">
        <f>J$56*$F57/$F$56</f>
        <v>259007.14285714287</v>
      </c>
      <c r="N57" s="47">
        <f t="shared" si="8"/>
        <v>259007.1</v>
      </c>
    </row>
    <row r="58" spans="1:14" ht="22.5" customHeight="1">
      <c r="A58" s="22" t="s">
        <v>157</v>
      </c>
      <c r="B58" s="80"/>
      <c r="C58" s="86"/>
      <c r="D58" s="85"/>
      <c r="E58" s="79" t="s">
        <v>26</v>
      </c>
      <c r="F58" s="77">
        <v>1.66</v>
      </c>
      <c r="G58" s="76">
        <f t="shared" si="11"/>
        <v>276271.4285714286</v>
      </c>
      <c r="H58" s="76">
        <f t="shared" si="11"/>
        <v>263228.5714285714</v>
      </c>
      <c r="I58" s="76">
        <f t="shared" si="11"/>
        <v>269157.1428571429</v>
      </c>
      <c r="J58" s="78">
        <f>J$56*$F58/$F$56</f>
        <v>281014.28571428574</v>
      </c>
      <c r="N58" s="47">
        <f t="shared" si="8"/>
        <v>281014.3</v>
      </c>
    </row>
    <row r="59" spans="1:14" ht="22.5" customHeight="1">
      <c r="A59" s="22" t="s">
        <v>158</v>
      </c>
      <c r="B59" s="80"/>
      <c r="C59" s="86"/>
      <c r="D59" s="85"/>
      <c r="E59" s="79" t="s">
        <v>25</v>
      </c>
      <c r="F59" s="77">
        <v>1.79</v>
      </c>
      <c r="G59" s="76">
        <f t="shared" si="11"/>
        <v>297907.1428571429</v>
      </c>
      <c r="H59" s="76">
        <f t="shared" si="11"/>
        <v>283842.85714285716</v>
      </c>
      <c r="I59" s="76">
        <f t="shared" si="11"/>
        <v>290235.7142857143</v>
      </c>
      <c r="J59" s="78">
        <f>J$56*$F59/$F$56</f>
        <v>303021.4285714286</v>
      </c>
      <c r="N59" s="47">
        <f t="shared" si="8"/>
        <v>303021.4</v>
      </c>
    </row>
    <row r="60" spans="1:14" ht="22.5" customHeight="1">
      <c r="A60" s="22" t="s">
        <v>159</v>
      </c>
      <c r="B60" s="80"/>
      <c r="C60" s="86"/>
      <c r="D60" s="85"/>
      <c r="E60" s="79" t="s">
        <v>24</v>
      </c>
      <c r="F60" s="77">
        <v>1.93</v>
      </c>
      <c r="G60" s="76">
        <f t="shared" si="11"/>
        <v>321207.1428571429</v>
      </c>
      <c r="H60" s="76">
        <f t="shared" si="11"/>
        <v>306042.85714285716</v>
      </c>
      <c r="I60" s="76">
        <f t="shared" si="11"/>
        <v>312935.7142857143</v>
      </c>
      <c r="J60" s="78">
        <f>J$56*$F60/$F$56</f>
        <v>326721.4285714286</v>
      </c>
      <c r="N60" s="47">
        <f t="shared" si="8"/>
        <v>326721.4</v>
      </c>
    </row>
    <row r="61" spans="1:14" ht="22.5" customHeight="1">
      <c r="A61" s="22" t="s">
        <v>171</v>
      </c>
      <c r="B61" s="80" t="s">
        <v>162</v>
      </c>
      <c r="C61" s="86" t="s">
        <v>167</v>
      </c>
      <c r="D61" s="84" t="s">
        <v>170</v>
      </c>
      <c r="E61" s="79" t="s">
        <v>22</v>
      </c>
      <c r="F61" s="77">
        <v>1</v>
      </c>
      <c r="G61" s="76">
        <f aca="true" t="shared" si="12" ref="G61:J63">G$64*$F61/$F$64</f>
        <v>442857.1428571429</v>
      </c>
      <c r="H61" s="76">
        <f t="shared" si="12"/>
        <v>421428.5714285715</v>
      </c>
      <c r="I61" s="76">
        <f t="shared" si="12"/>
        <v>428571.4285714286</v>
      </c>
      <c r="J61" s="78">
        <f>J$64*$F61/$F$64</f>
        <v>450000</v>
      </c>
      <c r="N61" s="47">
        <f t="shared" si="8"/>
        <v>450000</v>
      </c>
    </row>
    <row r="62" spans="1:14" ht="22.5" customHeight="1">
      <c r="A62" s="22" t="s">
        <v>172</v>
      </c>
      <c r="B62" s="80"/>
      <c r="C62" s="86"/>
      <c r="D62" s="85"/>
      <c r="E62" s="79" t="s">
        <v>23</v>
      </c>
      <c r="F62" s="77">
        <v>1.13</v>
      </c>
      <c r="G62" s="76">
        <f t="shared" si="12"/>
        <v>500428.57142857136</v>
      </c>
      <c r="H62" s="76">
        <f t="shared" si="12"/>
        <v>476214.2857142857</v>
      </c>
      <c r="I62" s="76">
        <f t="shared" si="12"/>
        <v>484285.71428571426</v>
      </c>
      <c r="J62" s="78">
        <f>J$64*$F62/$F$64</f>
        <v>508499.99999999994</v>
      </c>
      <c r="N62" s="47">
        <f t="shared" si="8"/>
        <v>508500</v>
      </c>
    </row>
    <row r="63" spans="1:14" ht="22.5" customHeight="1">
      <c r="A63" s="22" t="s">
        <v>173</v>
      </c>
      <c r="B63" s="80"/>
      <c r="C63" s="86"/>
      <c r="D63" s="85"/>
      <c r="E63" s="79" t="s">
        <v>29</v>
      </c>
      <c r="F63" s="77">
        <v>1.26</v>
      </c>
      <c r="G63" s="76">
        <f t="shared" si="12"/>
        <v>558000</v>
      </c>
      <c r="H63" s="76">
        <f t="shared" si="12"/>
        <v>531000</v>
      </c>
      <c r="I63" s="76">
        <f t="shared" si="12"/>
        <v>540000</v>
      </c>
      <c r="J63" s="78">
        <f>J$64*$F63/$F$64</f>
        <v>567000</v>
      </c>
      <c r="N63" s="47">
        <f t="shared" si="8"/>
        <v>567000</v>
      </c>
    </row>
    <row r="64" spans="1:14" s="3" customFormat="1" ht="22.5" customHeight="1">
      <c r="A64" s="22" t="s">
        <v>174</v>
      </c>
      <c r="B64" s="80"/>
      <c r="C64" s="86"/>
      <c r="D64" s="85"/>
      <c r="E64" s="75" t="s">
        <v>28</v>
      </c>
      <c r="F64" s="9">
        <v>1.4</v>
      </c>
      <c r="G64" s="12">
        <v>620000</v>
      </c>
      <c r="H64" s="12">
        <v>590000</v>
      </c>
      <c r="I64" s="12">
        <v>600000</v>
      </c>
      <c r="J64" s="13">
        <v>630000</v>
      </c>
      <c r="K64" s="22"/>
      <c r="L64" s="22"/>
      <c r="N64" s="47">
        <f t="shared" si="8"/>
        <v>630000</v>
      </c>
    </row>
    <row r="65" spans="1:14" ht="22.5" customHeight="1">
      <c r="A65" s="22" t="s">
        <v>175</v>
      </c>
      <c r="B65" s="80"/>
      <c r="C65" s="86"/>
      <c r="D65" s="85"/>
      <c r="E65" s="79" t="s">
        <v>27</v>
      </c>
      <c r="F65" s="77">
        <v>1.53</v>
      </c>
      <c r="G65" s="76">
        <f>G$64*$F65/$F$64</f>
        <v>677571.4285714286</v>
      </c>
      <c r="H65" s="76">
        <f>H$64*$F65/$F$64</f>
        <v>644785.7142857143</v>
      </c>
      <c r="I65" s="76">
        <f>I$64*$F65/$F$64</f>
        <v>655714.2857142858</v>
      </c>
      <c r="J65" s="78">
        <f>J$64*$F65/$F$64</f>
        <v>688500</v>
      </c>
      <c r="N65" s="47">
        <f t="shared" si="8"/>
        <v>688500</v>
      </c>
    </row>
    <row r="66" spans="1:14" ht="22.5" customHeight="1">
      <c r="A66" s="22" t="s">
        <v>176</v>
      </c>
      <c r="B66" s="80"/>
      <c r="C66" s="86"/>
      <c r="D66" s="85"/>
      <c r="E66" s="79" t="s">
        <v>26</v>
      </c>
      <c r="F66" s="77">
        <v>1.66</v>
      </c>
      <c r="G66" s="76">
        <f>G$64*$F66/$F$64</f>
        <v>735142.8571428572</v>
      </c>
      <c r="H66" s="76">
        <f>H$64*$F66/$F$64</f>
        <v>699571.4285714286</v>
      </c>
      <c r="I66" s="76">
        <f>I$64*$F66/$F$64</f>
        <v>711428.5714285715</v>
      </c>
      <c r="J66" s="78">
        <f>J$64*$F66/$F$64</f>
        <v>747000</v>
      </c>
      <c r="N66" s="47">
        <f t="shared" si="8"/>
        <v>747000</v>
      </c>
    </row>
    <row r="67" spans="1:14" ht="22.5" customHeight="1">
      <c r="A67" s="22" t="s">
        <v>177</v>
      </c>
      <c r="B67" s="80"/>
      <c r="C67" s="86"/>
      <c r="D67" s="85"/>
      <c r="E67" s="79" t="s">
        <v>25</v>
      </c>
      <c r="F67" s="77">
        <v>1.79</v>
      </c>
      <c r="G67" s="76">
        <f>G$64*$F67/$F$64</f>
        <v>792714.2857142858</v>
      </c>
      <c r="H67" s="76">
        <f>H$64*$F67/$F$64</f>
        <v>754357.142857143</v>
      </c>
      <c r="I67" s="76">
        <f>I$64*$F67/$F$64</f>
        <v>767142.8571428572</v>
      </c>
      <c r="J67" s="78">
        <f>J$64*$F67/$F$64</f>
        <v>805500</v>
      </c>
      <c r="N67" s="47">
        <f t="shared" si="8"/>
        <v>805500</v>
      </c>
    </row>
    <row r="68" spans="1:14" ht="22.5" customHeight="1">
      <c r="A68" s="22" t="s">
        <v>178</v>
      </c>
      <c r="B68" s="80"/>
      <c r="C68" s="86"/>
      <c r="D68" s="85"/>
      <c r="E68" s="79" t="s">
        <v>24</v>
      </c>
      <c r="F68" s="77">
        <v>1.93</v>
      </c>
      <c r="G68" s="76">
        <f>G$64*$F68/$F$64</f>
        <v>854714.2857142858</v>
      </c>
      <c r="H68" s="76">
        <f>H$64*$F68/$F$64</f>
        <v>813357.142857143</v>
      </c>
      <c r="I68" s="76">
        <f>I$64*$F68/$F$64</f>
        <v>827142.8571428572</v>
      </c>
      <c r="J68" s="78">
        <f>J$64*$F68/$F$64</f>
        <v>868500</v>
      </c>
      <c r="N68" s="47">
        <f t="shared" si="8"/>
        <v>868500</v>
      </c>
    </row>
    <row r="69" spans="1:14" ht="22.5" customHeight="1">
      <c r="A69" s="22" t="s">
        <v>179</v>
      </c>
      <c r="B69" s="80" t="s">
        <v>163</v>
      </c>
      <c r="C69" s="86" t="s">
        <v>167</v>
      </c>
      <c r="D69" s="84" t="s">
        <v>169</v>
      </c>
      <c r="E69" s="79" t="s">
        <v>22</v>
      </c>
      <c r="F69" s="77">
        <v>1</v>
      </c>
      <c r="G69" s="76">
        <f aca="true" t="shared" si="13" ref="G69:J71">G$72*$F69/$F$72</f>
        <v>339285.7142857143</v>
      </c>
      <c r="H69" s="76">
        <f t="shared" si="13"/>
        <v>321428.5714285714</v>
      </c>
      <c r="I69" s="76">
        <f t="shared" si="13"/>
        <v>328571.4285714286</v>
      </c>
      <c r="J69" s="78">
        <f t="shared" si="13"/>
        <v>342857.1428571429</v>
      </c>
      <c r="N69" s="47">
        <f t="shared" si="8"/>
        <v>342857.1</v>
      </c>
    </row>
    <row r="70" spans="1:14" ht="22.5" customHeight="1">
      <c r="A70" s="22" t="s">
        <v>180</v>
      </c>
      <c r="B70" s="80"/>
      <c r="C70" s="86"/>
      <c r="D70" s="85"/>
      <c r="E70" s="79" t="s">
        <v>23</v>
      </c>
      <c r="F70" s="77">
        <v>1.13</v>
      </c>
      <c r="G70" s="76">
        <f t="shared" si="13"/>
        <v>383392.85714285716</v>
      </c>
      <c r="H70" s="76">
        <f t="shared" si="13"/>
        <v>363214.2857142857</v>
      </c>
      <c r="I70" s="76">
        <f t="shared" si="13"/>
        <v>371285.71428571426</v>
      </c>
      <c r="J70" s="78">
        <f t="shared" si="13"/>
        <v>387428.5714285715</v>
      </c>
      <c r="N70" s="47">
        <f t="shared" si="8"/>
        <v>387428.6</v>
      </c>
    </row>
    <row r="71" spans="1:14" ht="22.5" customHeight="1">
      <c r="A71" s="22" t="s">
        <v>181</v>
      </c>
      <c r="B71" s="80"/>
      <c r="C71" s="86"/>
      <c r="D71" s="85"/>
      <c r="E71" s="79" t="s">
        <v>29</v>
      </c>
      <c r="F71" s="77">
        <v>1.26</v>
      </c>
      <c r="G71" s="76">
        <f t="shared" si="13"/>
        <v>427500</v>
      </c>
      <c r="H71" s="76">
        <f t="shared" si="13"/>
        <v>405000</v>
      </c>
      <c r="I71" s="76">
        <f t="shared" si="13"/>
        <v>414000</v>
      </c>
      <c r="J71" s="78">
        <f t="shared" si="13"/>
        <v>432000</v>
      </c>
      <c r="N71" s="47">
        <f t="shared" si="8"/>
        <v>432000</v>
      </c>
    </row>
    <row r="72" spans="1:14" s="3" customFormat="1" ht="22.5" customHeight="1">
      <c r="A72" s="22" t="s">
        <v>182</v>
      </c>
      <c r="B72" s="80"/>
      <c r="C72" s="86"/>
      <c r="D72" s="85"/>
      <c r="E72" s="75" t="s">
        <v>28</v>
      </c>
      <c r="F72" s="9">
        <v>1.4</v>
      </c>
      <c r="G72" s="12">
        <v>475000</v>
      </c>
      <c r="H72" s="12">
        <v>450000</v>
      </c>
      <c r="I72" s="12">
        <v>460000</v>
      </c>
      <c r="J72" s="13">
        <v>480000</v>
      </c>
      <c r="K72" s="22"/>
      <c r="L72" s="22"/>
      <c r="N72" s="47">
        <f t="shared" si="8"/>
        <v>480000</v>
      </c>
    </row>
    <row r="73" spans="1:14" ht="22.5" customHeight="1">
      <c r="A73" s="22" t="s">
        <v>183</v>
      </c>
      <c r="B73" s="80"/>
      <c r="C73" s="86"/>
      <c r="D73" s="85"/>
      <c r="E73" s="79" t="s">
        <v>27</v>
      </c>
      <c r="F73" s="77">
        <v>1.53</v>
      </c>
      <c r="G73" s="76">
        <f>G$72*$F73/$F$72</f>
        <v>519107.1428571429</v>
      </c>
      <c r="H73" s="76">
        <f aca="true" t="shared" si="14" ref="H73:J76">H$72*$F73/$F$72</f>
        <v>491785.7142857143</v>
      </c>
      <c r="I73" s="76">
        <f t="shared" si="14"/>
        <v>502714.28571428574</v>
      </c>
      <c r="J73" s="78">
        <f t="shared" si="14"/>
        <v>524571.4285714286</v>
      </c>
      <c r="N73" s="47">
        <f t="shared" si="8"/>
        <v>524571.4</v>
      </c>
    </row>
    <row r="74" spans="1:14" ht="22.5" customHeight="1">
      <c r="A74" s="22" t="s">
        <v>184</v>
      </c>
      <c r="B74" s="80"/>
      <c r="C74" s="86"/>
      <c r="D74" s="85"/>
      <c r="E74" s="79" t="s">
        <v>26</v>
      </c>
      <c r="F74" s="77">
        <v>1.66</v>
      </c>
      <c r="G74" s="76">
        <f>G$72*$F74/$F$72</f>
        <v>563214.2857142858</v>
      </c>
      <c r="H74" s="76">
        <f t="shared" si="14"/>
        <v>533571.4285714286</v>
      </c>
      <c r="I74" s="76">
        <f t="shared" si="14"/>
        <v>545428.5714285715</v>
      </c>
      <c r="J74" s="78">
        <f t="shared" si="14"/>
        <v>569142.8571428572</v>
      </c>
      <c r="N74" s="47">
        <f t="shared" si="8"/>
        <v>569142.9</v>
      </c>
    </row>
    <row r="75" spans="1:14" ht="22.5" customHeight="1">
      <c r="A75" s="22" t="s">
        <v>185</v>
      </c>
      <c r="B75" s="80"/>
      <c r="C75" s="86"/>
      <c r="D75" s="85"/>
      <c r="E75" s="79" t="s">
        <v>25</v>
      </c>
      <c r="F75" s="77">
        <v>1.79</v>
      </c>
      <c r="G75" s="76">
        <f>G$72*$F75/$F$72</f>
        <v>607321.4285714286</v>
      </c>
      <c r="H75" s="76">
        <f t="shared" si="14"/>
        <v>575357.1428571428</v>
      </c>
      <c r="I75" s="76">
        <f t="shared" si="14"/>
        <v>588142.8571428572</v>
      </c>
      <c r="J75" s="78">
        <f t="shared" si="14"/>
        <v>613714.2857142858</v>
      </c>
      <c r="N75" s="47">
        <f t="shared" si="8"/>
        <v>613714.3</v>
      </c>
    </row>
    <row r="76" spans="1:14" ht="22.5" customHeight="1">
      <c r="A76" s="22" t="s">
        <v>186</v>
      </c>
      <c r="B76" s="80"/>
      <c r="C76" s="86"/>
      <c r="D76" s="85"/>
      <c r="E76" s="79" t="s">
        <v>24</v>
      </c>
      <c r="F76" s="77">
        <v>1.93</v>
      </c>
      <c r="G76" s="76">
        <f>G$72*$F76/$F$72</f>
        <v>654821.4285714286</v>
      </c>
      <c r="H76" s="76">
        <f t="shared" si="14"/>
        <v>620357.1428571428</v>
      </c>
      <c r="I76" s="76">
        <f>I$72*$F76/$F$72</f>
        <v>634142.8571428572</v>
      </c>
      <c r="J76" s="78">
        <f>J$72*$F76/$F$72</f>
        <v>661714.2857142858</v>
      </c>
      <c r="N76" s="47">
        <f t="shared" si="8"/>
        <v>661714.3</v>
      </c>
    </row>
    <row r="77" spans="1:14" ht="22.5" customHeight="1">
      <c r="A77" s="22" t="s">
        <v>187</v>
      </c>
      <c r="B77" s="80" t="s">
        <v>164</v>
      </c>
      <c r="C77" s="86" t="s">
        <v>167</v>
      </c>
      <c r="D77" s="84" t="s">
        <v>168</v>
      </c>
      <c r="E77" s="79" t="s">
        <v>22</v>
      </c>
      <c r="F77" s="77">
        <v>1</v>
      </c>
      <c r="G77" s="76">
        <f>G$80*$F77/$F$80</f>
        <v>232142.85714285716</v>
      </c>
      <c r="H77" s="76">
        <f aca="true" t="shared" si="15" ref="H77:J79">H$80*$F77/$F$80</f>
        <v>221428.57142857145</v>
      </c>
      <c r="I77" s="76">
        <f t="shared" si="15"/>
        <v>225714.28571428574</v>
      </c>
      <c r="J77" s="78">
        <f t="shared" si="15"/>
        <v>237142.85714285716</v>
      </c>
      <c r="N77" s="47">
        <f t="shared" si="8"/>
        <v>237142.9</v>
      </c>
    </row>
    <row r="78" spans="1:14" ht="22.5" customHeight="1">
      <c r="A78" s="22" t="s">
        <v>188</v>
      </c>
      <c r="B78" s="80"/>
      <c r="C78" s="86"/>
      <c r="D78" s="85"/>
      <c r="E78" s="79" t="s">
        <v>23</v>
      </c>
      <c r="F78" s="77">
        <v>1.13</v>
      </c>
      <c r="G78" s="76">
        <f>G$80*$F78/$F$80</f>
        <v>262321.4285714285</v>
      </c>
      <c r="H78" s="76">
        <f t="shared" si="15"/>
        <v>250214.28571428568</v>
      </c>
      <c r="I78" s="76">
        <f t="shared" si="15"/>
        <v>255057.14285714284</v>
      </c>
      <c r="J78" s="78">
        <f t="shared" si="15"/>
        <v>267971.4285714285</v>
      </c>
      <c r="N78" s="47">
        <f t="shared" si="8"/>
        <v>267971.4</v>
      </c>
    </row>
    <row r="79" spans="1:14" ht="22.5" customHeight="1">
      <c r="A79" s="22" t="s">
        <v>189</v>
      </c>
      <c r="B79" s="80"/>
      <c r="C79" s="86"/>
      <c r="D79" s="85"/>
      <c r="E79" s="79" t="s">
        <v>29</v>
      </c>
      <c r="F79" s="77">
        <v>1.26</v>
      </c>
      <c r="G79" s="76">
        <f>G$80*$F79/$F$80</f>
        <v>292500</v>
      </c>
      <c r="H79" s="76">
        <f t="shared" si="15"/>
        <v>279000</v>
      </c>
      <c r="I79" s="76">
        <f t="shared" si="15"/>
        <v>284400</v>
      </c>
      <c r="J79" s="78">
        <f t="shared" si="15"/>
        <v>298800</v>
      </c>
      <c r="N79" s="47">
        <f t="shared" si="8"/>
        <v>298800</v>
      </c>
    </row>
    <row r="80" spans="1:14" s="3" customFormat="1" ht="22.5" customHeight="1">
      <c r="A80" s="22" t="s">
        <v>190</v>
      </c>
      <c r="B80" s="80"/>
      <c r="C80" s="86"/>
      <c r="D80" s="85"/>
      <c r="E80" s="75" t="s">
        <v>28</v>
      </c>
      <c r="F80" s="9">
        <v>1.4</v>
      </c>
      <c r="G80" s="12">
        <v>325000</v>
      </c>
      <c r="H80" s="12">
        <v>310000</v>
      </c>
      <c r="I80" s="12">
        <v>316000</v>
      </c>
      <c r="J80" s="13">
        <v>332000</v>
      </c>
      <c r="K80" s="22"/>
      <c r="L80" s="22"/>
      <c r="N80" s="47">
        <f t="shared" si="8"/>
        <v>332000</v>
      </c>
    </row>
    <row r="81" spans="1:14" ht="22.5" customHeight="1">
      <c r="A81" s="22" t="s">
        <v>191</v>
      </c>
      <c r="B81" s="80"/>
      <c r="C81" s="86"/>
      <c r="D81" s="85"/>
      <c r="E81" s="79" t="s">
        <v>27</v>
      </c>
      <c r="F81" s="77">
        <v>1.53</v>
      </c>
      <c r="G81" s="76">
        <f>G$80*$F81/$F$80</f>
        <v>355178.5714285715</v>
      </c>
      <c r="H81" s="76">
        <f>H$80*$F81/$F$80</f>
        <v>338785.7142857143</v>
      </c>
      <c r="I81" s="76">
        <f aca="true" t="shared" si="16" ref="H81:J84">I$80*$F81/$F$80</f>
        <v>345342.85714285716</v>
      </c>
      <c r="J81" s="78">
        <f t="shared" si="16"/>
        <v>362828.5714285715</v>
      </c>
      <c r="N81" s="47">
        <f t="shared" si="8"/>
        <v>362828.6</v>
      </c>
    </row>
    <row r="82" spans="1:14" ht="22.5" customHeight="1">
      <c r="A82" s="22" t="s">
        <v>192</v>
      </c>
      <c r="B82" s="80"/>
      <c r="C82" s="86"/>
      <c r="D82" s="85"/>
      <c r="E82" s="79" t="s">
        <v>26</v>
      </c>
      <c r="F82" s="77">
        <v>1.66</v>
      </c>
      <c r="G82" s="76">
        <f>G$80*$F82/$F$80</f>
        <v>385357.1428571429</v>
      </c>
      <c r="H82" s="76">
        <f t="shared" si="16"/>
        <v>367571.4285714286</v>
      </c>
      <c r="I82" s="76">
        <f t="shared" si="16"/>
        <v>374685.7142857143</v>
      </c>
      <c r="J82" s="78">
        <f t="shared" si="16"/>
        <v>393657.1428571429</v>
      </c>
      <c r="N82" s="47">
        <f t="shared" si="8"/>
        <v>393657.1</v>
      </c>
    </row>
    <row r="83" spans="1:14" ht="22.5" customHeight="1">
      <c r="A83" s="22" t="s">
        <v>193</v>
      </c>
      <c r="B83" s="80"/>
      <c r="C83" s="86"/>
      <c r="D83" s="85"/>
      <c r="E83" s="79" t="s">
        <v>25</v>
      </c>
      <c r="F83" s="77">
        <v>1.79</v>
      </c>
      <c r="G83" s="76">
        <f>G$80*$F83/$F$80</f>
        <v>415535.7142857143</v>
      </c>
      <c r="H83" s="76">
        <f t="shared" si="16"/>
        <v>396357.1428571429</v>
      </c>
      <c r="I83" s="76">
        <f t="shared" si="16"/>
        <v>404028.5714285715</v>
      </c>
      <c r="J83" s="78">
        <f t="shared" si="16"/>
        <v>424485.7142857143</v>
      </c>
      <c r="N83" s="47">
        <f t="shared" si="8"/>
        <v>424485.7</v>
      </c>
    </row>
    <row r="84" spans="1:14" ht="22.5" customHeight="1">
      <c r="A84" s="22" t="s">
        <v>194</v>
      </c>
      <c r="B84" s="80"/>
      <c r="C84" s="86"/>
      <c r="D84" s="85"/>
      <c r="E84" s="79" t="s">
        <v>24</v>
      </c>
      <c r="F84" s="77">
        <v>1.93</v>
      </c>
      <c r="G84" s="76">
        <f>G$80*$F84/$F$80</f>
        <v>448035.7142857143</v>
      </c>
      <c r="H84" s="76">
        <f t="shared" si="16"/>
        <v>427357.1428571429</v>
      </c>
      <c r="I84" s="76">
        <f>I$80*$F84/$F$80</f>
        <v>435628.5714285715</v>
      </c>
      <c r="J84" s="78">
        <f>J$80*$F84/$F$80</f>
        <v>457685.7142857143</v>
      </c>
      <c r="N84" s="47">
        <f t="shared" si="8"/>
        <v>457685.7</v>
      </c>
    </row>
    <row r="85" spans="1:14" ht="22.5" customHeight="1">
      <c r="A85" s="22" t="s">
        <v>195</v>
      </c>
      <c r="B85" s="80" t="s">
        <v>165</v>
      </c>
      <c r="C85" s="86" t="s">
        <v>167</v>
      </c>
      <c r="D85" s="87" t="s">
        <v>166</v>
      </c>
      <c r="E85" s="79" t="s">
        <v>22</v>
      </c>
      <c r="F85" s="77">
        <v>1</v>
      </c>
      <c r="G85" s="76">
        <f>G$88*$F85/$F$88</f>
        <v>203571.42857142858</v>
      </c>
      <c r="H85" s="76">
        <f aca="true" t="shared" si="17" ref="H85:J87">H$88*$F85/$F$88</f>
        <v>192857.14285714287</v>
      </c>
      <c r="I85" s="76">
        <f t="shared" si="17"/>
        <v>196428.57142857145</v>
      </c>
      <c r="J85" s="78">
        <f t="shared" si="17"/>
        <v>207142.85714285716</v>
      </c>
      <c r="N85" s="47">
        <f t="shared" si="8"/>
        <v>207142.9</v>
      </c>
    </row>
    <row r="86" spans="1:14" ht="22.5" customHeight="1">
      <c r="A86" s="22" t="s">
        <v>196</v>
      </c>
      <c r="B86" s="80"/>
      <c r="C86" s="86"/>
      <c r="D86" s="85"/>
      <c r="E86" s="79" t="s">
        <v>23</v>
      </c>
      <c r="F86" s="77">
        <v>1.13</v>
      </c>
      <c r="G86" s="76">
        <f>G$88*$F86/$F$88</f>
        <v>230035.71428571426</v>
      </c>
      <c r="H86" s="76">
        <f t="shared" si="17"/>
        <v>217928.57142857145</v>
      </c>
      <c r="I86" s="76">
        <f t="shared" si="17"/>
        <v>221964.28571428568</v>
      </c>
      <c r="J86" s="78">
        <f t="shared" si="17"/>
        <v>234071.42857142855</v>
      </c>
      <c r="N86" s="47">
        <f t="shared" si="8"/>
        <v>234071.4</v>
      </c>
    </row>
    <row r="87" spans="1:14" ht="22.5" customHeight="1">
      <c r="A87" s="22" t="s">
        <v>197</v>
      </c>
      <c r="B87" s="80"/>
      <c r="C87" s="86"/>
      <c r="D87" s="85"/>
      <c r="E87" s="79" t="s">
        <v>29</v>
      </c>
      <c r="F87" s="77">
        <v>1.26</v>
      </c>
      <c r="G87" s="76">
        <f>G$88*$F87/$F$88</f>
        <v>256500.00000000003</v>
      </c>
      <c r="H87" s="76">
        <f>H$88*$F87/$F$88</f>
        <v>243000.00000000003</v>
      </c>
      <c r="I87" s="76">
        <f t="shared" si="17"/>
        <v>247500.00000000003</v>
      </c>
      <c r="J87" s="78">
        <f t="shared" si="17"/>
        <v>261000.00000000003</v>
      </c>
      <c r="N87" s="47">
        <f t="shared" si="8"/>
        <v>261000</v>
      </c>
    </row>
    <row r="88" spans="1:14" s="3" customFormat="1" ht="22.5" customHeight="1">
      <c r="A88" s="22" t="s">
        <v>198</v>
      </c>
      <c r="B88" s="80"/>
      <c r="C88" s="86"/>
      <c r="D88" s="85"/>
      <c r="E88" s="75" t="s">
        <v>28</v>
      </c>
      <c r="F88" s="9">
        <v>1.4</v>
      </c>
      <c r="G88" s="12">
        <v>285000</v>
      </c>
      <c r="H88" s="12">
        <v>270000</v>
      </c>
      <c r="I88" s="12">
        <v>275000</v>
      </c>
      <c r="J88" s="13">
        <v>290000</v>
      </c>
      <c r="K88" s="22"/>
      <c r="L88" s="22"/>
      <c r="N88" s="47">
        <f t="shared" si="8"/>
        <v>290000</v>
      </c>
    </row>
    <row r="89" spans="1:14" ht="22.5" customHeight="1">
      <c r="A89" s="22" t="s">
        <v>199</v>
      </c>
      <c r="B89" s="80"/>
      <c r="C89" s="86"/>
      <c r="D89" s="85"/>
      <c r="E89" s="79" t="s">
        <v>27</v>
      </c>
      <c r="F89" s="77">
        <v>1.53</v>
      </c>
      <c r="G89" s="76">
        <f>G$88*$F89/$F$88</f>
        <v>311464.28571428574</v>
      </c>
      <c r="H89" s="76">
        <f>H$88*$F89/$F$88</f>
        <v>295071.4285714286</v>
      </c>
      <c r="I89" s="76">
        <f aca="true" t="shared" si="18" ref="H89:J92">I$88*$F89/$F$88</f>
        <v>300535.7142857143</v>
      </c>
      <c r="J89" s="78">
        <f t="shared" si="18"/>
        <v>316928.5714285714</v>
      </c>
      <c r="N89" s="47">
        <f t="shared" si="8"/>
        <v>316928.6</v>
      </c>
    </row>
    <row r="90" spans="1:14" ht="22.5" customHeight="1">
      <c r="A90" s="22" t="s">
        <v>200</v>
      </c>
      <c r="B90" s="80"/>
      <c r="C90" s="86"/>
      <c r="D90" s="85"/>
      <c r="E90" s="79" t="s">
        <v>26</v>
      </c>
      <c r="F90" s="77">
        <v>1.66</v>
      </c>
      <c r="G90" s="76">
        <f>G$88*$F90/$F$88</f>
        <v>337928.5714285715</v>
      </c>
      <c r="H90" s="76">
        <f t="shared" si="18"/>
        <v>320142.85714285716</v>
      </c>
      <c r="I90" s="76">
        <f t="shared" si="18"/>
        <v>326071.4285714286</v>
      </c>
      <c r="J90" s="78">
        <f t="shared" si="18"/>
        <v>343857.1428571429</v>
      </c>
      <c r="N90" s="47">
        <f t="shared" si="8"/>
        <v>343857.1</v>
      </c>
    </row>
    <row r="91" spans="1:14" ht="22.5" customHeight="1">
      <c r="A91" s="22" t="s">
        <v>201</v>
      </c>
      <c r="B91" s="80"/>
      <c r="C91" s="86"/>
      <c r="D91" s="85"/>
      <c r="E91" s="79" t="s">
        <v>25</v>
      </c>
      <c r="F91" s="77">
        <v>1.79</v>
      </c>
      <c r="G91" s="76">
        <f>G$88*$F91/$F$88</f>
        <v>364392.85714285716</v>
      </c>
      <c r="H91" s="76">
        <f t="shared" si="18"/>
        <v>345214.28571428574</v>
      </c>
      <c r="I91" s="76">
        <f t="shared" si="18"/>
        <v>351607.1428571429</v>
      </c>
      <c r="J91" s="78">
        <f t="shared" si="18"/>
        <v>370785.7142857143</v>
      </c>
      <c r="N91" s="47">
        <f t="shared" si="8"/>
        <v>370785.7</v>
      </c>
    </row>
    <row r="92" spans="1:14" ht="22.5" customHeight="1">
      <c r="A92" s="22" t="s">
        <v>202</v>
      </c>
      <c r="B92" s="80"/>
      <c r="C92" s="86"/>
      <c r="D92" s="85"/>
      <c r="E92" s="79" t="s">
        <v>24</v>
      </c>
      <c r="F92" s="77">
        <v>1.93</v>
      </c>
      <c r="G92" s="76">
        <f>G$88*$F92/$F$88</f>
        <v>392892.85714285716</v>
      </c>
      <c r="H92" s="76">
        <f t="shared" si="18"/>
        <v>372214.28571428574</v>
      </c>
      <c r="I92" s="76">
        <f>I$88*$F92/$F$88</f>
        <v>379107.1428571429</v>
      </c>
      <c r="J92" s="78">
        <f>J$88*$F92/$F$88</f>
        <v>399785.7142857143</v>
      </c>
      <c r="N92" s="47">
        <f t="shared" si="8"/>
        <v>399785.7</v>
      </c>
    </row>
    <row r="93" spans="1:14" ht="22.5" customHeight="1">
      <c r="A93" s="22" t="s">
        <v>102</v>
      </c>
      <c r="B93" s="80" t="s">
        <v>31</v>
      </c>
      <c r="C93" s="81" t="s">
        <v>48</v>
      </c>
      <c r="D93" s="101" t="s">
        <v>50</v>
      </c>
      <c r="E93" s="79" t="s">
        <v>32</v>
      </c>
      <c r="F93" s="77">
        <v>1</v>
      </c>
      <c r="G93" s="76">
        <f>G$94*$F93/$F$94</f>
        <v>514423.0769230769</v>
      </c>
      <c r="H93" s="76">
        <f>H$94*$F93/$F$94</f>
        <v>490384.6153846154</v>
      </c>
      <c r="I93" s="76">
        <f>I$94*$F93/$F$94</f>
        <v>500000</v>
      </c>
      <c r="J93" s="78">
        <f>J$94*$F93/$F$94</f>
        <v>524038.4615384615</v>
      </c>
      <c r="N93" s="47">
        <f t="shared" si="8"/>
        <v>524038.5</v>
      </c>
    </row>
    <row r="94" spans="1:14" s="3" customFormat="1" ht="22.5" customHeight="1">
      <c r="A94" s="22" t="s">
        <v>103</v>
      </c>
      <c r="B94" s="80"/>
      <c r="C94" s="86"/>
      <c r="D94" s="102"/>
      <c r="E94" s="75" t="s">
        <v>33</v>
      </c>
      <c r="F94" s="9">
        <v>1.04</v>
      </c>
      <c r="G94" s="12">
        <v>535000</v>
      </c>
      <c r="H94" s="12">
        <v>510000</v>
      </c>
      <c r="I94" s="12">
        <v>520000</v>
      </c>
      <c r="J94" s="13">
        <v>545000</v>
      </c>
      <c r="K94" s="22"/>
      <c r="L94" s="22"/>
      <c r="N94" s="47">
        <f t="shared" si="8"/>
        <v>545000</v>
      </c>
    </row>
    <row r="95" spans="1:14" ht="22.5" customHeight="1">
      <c r="A95" s="22" t="s">
        <v>104</v>
      </c>
      <c r="B95" s="80"/>
      <c r="C95" s="86"/>
      <c r="D95" s="102"/>
      <c r="E95" s="79" t="s">
        <v>34</v>
      </c>
      <c r="F95" s="77">
        <v>1.08</v>
      </c>
      <c r="G95" s="76">
        <f>G$94*$F95/$F$94</f>
        <v>555576.923076923</v>
      </c>
      <c r="H95" s="76">
        <f>H$94*$F95/$F$94</f>
        <v>529615.3846153846</v>
      </c>
      <c r="I95" s="76">
        <f>I$94*$F95/$F$94</f>
        <v>540000</v>
      </c>
      <c r="J95" s="78">
        <f>J$94*$F95/$F$94</f>
        <v>565961.5384615385</v>
      </c>
      <c r="N95" s="47">
        <f t="shared" si="8"/>
        <v>565961.5</v>
      </c>
    </row>
    <row r="96" spans="1:14" ht="22.5" customHeight="1">
      <c r="A96" s="22" t="s">
        <v>105</v>
      </c>
      <c r="B96" s="80" t="s">
        <v>36</v>
      </c>
      <c r="C96" s="86" t="s">
        <v>35</v>
      </c>
      <c r="D96" s="86"/>
      <c r="E96" s="79" t="s">
        <v>37</v>
      </c>
      <c r="F96" s="77">
        <v>1</v>
      </c>
      <c r="G96" s="76">
        <f>G$97*$F96/$F$97</f>
        <v>0</v>
      </c>
      <c r="H96" s="76">
        <f>H$97*$F96/$F$97</f>
        <v>0</v>
      </c>
      <c r="I96" s="76">
        <f>I$97*$F96/$F$97</f>
        <v>0</v>
      </c>
      <c r="J96" s="78">
        <f>J$97*$F96/$F$97</f>
        <v>0</v>
      </c>
      <c r="N96" s="47">
        <f aca="true" t="shared" si="19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80"/>
      <c r="C97" s="86"/>
      <c r="D97" s="86"/>
      <c r="E97" s="75" t="s">
        <v>38</v>
      </c>
      <c r="F97" s="9">
        <v>1.18</v>
      </c>
      <c r="G97" s="12">
        <v>0</v>
      </c>
      <c r="H97" s="12">
        <v>0</v>
      </c>
      <c r="I97" s="12">
        <v>0</v>
      </c>
      <c r="J97" s="13">
        <v>0</v>
      </c>
      <c r="K97" s="22"/>
      <c r="L97" s="22"/>
      <c r="N97" s="47">
        <f t="shared" si="19"/>
        <v>0</v>
      </c>
    </row>
    <row r="98" spans="1:14" ht="22.5" customHeight="1">
      <c r="A98" s="22" t="s">
        <v>107</v>
      </c>
      <c r="B98" s="80"/>
      <c r="C98" s="86"/>
      <c r="D98" s="86"/>
      <c r="E98" s="79" t="s">
        <v>39</v>
      </c>
      <c r="F98" s="77">
        <v>1.4</v>
      </c>
      <c r="G98" s="76">
        <f aca="true" t="shared" si="20" ref="G98:J99">G$97*$F98/$F$97</f>
        <v>0</v>
      </c>
      <c r="H98" s="76">
        <f t="shared" si="20"/>
        <v>0</v>
      </c>
      <c r="I98" s="76">
        <f t="shared" si="20"/>
        <v>0</v>
      </c>
      <c r="J98" s="78">
        <f t="shared" si="20"/>
        <v>0</v>
      </c>
      <c r="N98" s="47">
        <f t="shared" si="19"/>
        <v>0</v>
      </c>
    </row>
    <row r="99" spans="1:14" ht="22.5" customHeight="1">
      <c r="A99" s="22" t="s">
        <v>108</v>
      </c>
      <c r="B99" s="80"/>
      <c r="C99" s="86"/>
      <c r="D99" s="86"/>
      <c r="E99" s="79" t="s">
        <v>40</v>
      </c>
      <c r="F99" s="77">
        <v>1.65</v>
      </c>
      <c r="G99" s="76">
        <f t="shared" si="20"/>
        <v>0</v>
      </c>
      <c r="H99" s="76">
        <f t="shared" si="20"/>
        <v>0</v>
      </c>
      <c r="I99" s="76">
        <f t="shared" si="20"/>
        <v>0</v>
      </c>
      <c r="J99" s="78">
        <f t="shared" si="20"/>
        <v>0</v>
      </c>
      <c r="N99" s="47">
        <f t="shared" si="19"/>
        <v>0</v>
      </c>
    </row>
    <row r="100" spans="2:14" ht="22.5" customHeight="1">
      <c r="B100" s="80" t="s">
        <v>41</v>
      </c>
      <c r="C100" s="81" t="s">
        <v>47</v>
      </c>
      <c r="D100" s="81"/>
      <c r="E100" s="90"/>
      <c r="F100" s="91"/>
      <c r="G100" s="89"/>
      <c r="H100" s="89"/>
      <c r="I100" s="89"/>
      <c r="J100" s="88"/>
      <c r="N100" s="47">
        <f t="shared" si="19"/>
        <v>0</v>
      </c>
    </row>
    <row r="101" spans="2:14" ht="22.5" customHeight="1">
      <c r="B101" s="80"/>
      <c r="C101" s="81"/>
      <c r="D101" s="81"/>
      <c r="E101" s="90"/>
      <c r="F101" s="91"/>
      <c r="G101" s="89"/>
      <c r="H101" s="89"/>
      <c r="I101" s="89"/>
      <c r="J101" s="88"/>
      <c r="N101" s="47">
        <f t="shared" si="19"/>
        <v>0</v>
      </c>
    </row>
    <row r="102" spans="2:14" ht="22.5" customHeight="1">
      <c r="B102" s="80"/>
      <c r="C102" s="81"/>
      <c r="D102" s="81"/>
      <c r="E102" s="90"/>
      <c r="F102" s="91"/>
      <c r="G102" s="89"/>
      <c r="H102" s="89"/>
      <c r="I102" s="89"/>
      <c r="J102" s="88"/>
      <c r="N102" s="47">
        <f t="shared" si="19"/>
        <v>0</v>
      </c>
    </row>
    <row r="103" spans="2:14" ht="22.5" customHeight="1">
      <c r="B103" s="80"/>
      <c r="C103" s="81"/>
      <c r="D103" s="81"/>
      <c r="E103" s="90"/>
      <c r="F103" s="91"/>
      <c r="G103" s="89"/>
      <c r="H103" s="89"/>
      <c r="I103" s="89"/>
      <c r="J103" s="88"/>
      <c r="N103" s="47">
        <f t="shared" si="19"/>
        <v>0</v>
      </c>
    </row>
    <row r="104" spans="1:14" ht="22.5" customHeight="1">
      <c r="A104" s="22" t="s">
        <v>109</v>
      </c>
      <c r="B104" s="80">
        <v>1</v>
      </c>
      <c r="C104" s="81" t="s">
        <v>46</v>
      </c>
      <c r="D104" s="81"/>
      <c r="E104" s="79" t="s">
        <v>32</v>
      </c>
      <c r="F104" s="77">
        <v>1</v>
      </c>
      <c r="G104" s="76">
        <f>G$105*$F104/$F$105</f>
        <v>360975.6097560976</v>
      </c>
      <c r="H104" s="76">
        <f>H$105*$F104/$F$105</f>
        <v>341463.4146341464</v>
      </c>
      <c r="I104" s="76">
        <f>I$105*$F104/$F$105</f>
        <v>351219.51219512196</v>
      </c>
      <c r="J104" s="78">
        <f>J$105*$F104/$F$105</f>
        <v>365853.6585365854</v>
      </c>
      <c r="N104" s="47">
        <f t="shared" si="19"/>
        <v>365853.7</v>
      </c>
    </row>
    <row r="105" spans="1:14" s="3" customFormat="1" ht="22.5" customHeight="1">
      <c r="A105" s="22" t="s">
        <v>110</v>
      </c>
      <c r="B105" s="80"/>
      <c r="C105" s="81"/>
      <c r="D105" s="81"/>
      <c r="E105" s="75" t="s">
        <v>33</v>
      </c>
      <c r="F105" s="9">
        <v>1.025</v>
      </c>
      <c r="G105" s="12">
        <v>370000</v>
      </c>
      <c r="H105" s="12">
        <v>350000</v>
      </c>
      <c r="I105" s="12">
        <v>360000</v>
      </c>
      <c r="J105" s="13">
        <v>375000</v>
      </c>
      <c r="K105" s="22"/>
      <c r="L105" s="22"/>
      <c r="N105" s="47">
        <f t="shared" si="19"/>
        <v>375000</v>
      </c>
    </row>
    <row r="106" spans="1:14" ht="22.5" customHeight="1">
      <c r="A106" s="22" t="s">
        <v>111</v>
      </c>
      <c r="B106" s="80"/>
      <c r="C106" s="81"/>
      <c r="D106" s="81"/>
      <c r="E106" s="79" t="s">
        <v>34</v>
      </c>
      <c r="F106" s="77">
        <v>1.05</v>
      </c>
      <c r="G106" s="76">
        <f>G$105*$F106/$F$105</f>
        <v>379024.39024390245</v>
      </c>
      <c r="H106" s="76">
        <f>H$105*$F106/$F$105</f>
        <v>358536.5853658537</v>
      </c>
      <c r="I106" s="76">
        <f>I$105*$F106/$F$105</f>
        <v>368780.4878048781</v>
      </c>
      <c r="J106" s="78">
        <f>J$105*$F106/$F$105</f>
        <v>384146.34146341466</v>
      </c>
      <c r="N106" s="47">
        <f t="shared" si="19"/>
        <v>384146.3</v>
      </c>
    </row>
    <row r="107" spans="1:14" ht="22.5" customHeight="1">
      <c r="A107" s="22" t="s">
        <v>112</v>
      </c>
      <c r="B107" s="80">
        <v>2</v>
      </c>
      <c r="C107" s="81" t="s">
        <v>45</v>
      </c>
      <c r="D107" s="81"/>
      <c r="E107" s="79" t="s">
        <v>32</v>
      </c>
      <c r="F107" s="77">
        <v>1</v>
      </c>
      <c r="G107" s="76">
        <f>G$108*$F107/$F$108</f>
        <v>307317.0731707317</v>
      </c>
      <c r="H107" s="76">
        <f>H$108*$F107/$F$108</f>
        <v>292682.92682926834</v>
      </c>
      <c r="I107" s="76">
        <f>I$108*$F107/$F$108</f>
        <v>298536.5853658537</v>
      </c>
      <c r="J107" s="78">
        <f>J$108*$F107/$F$108</f>
        <v>313170.7317073171</v>
      </c>
      <c r="N107" s="47">
        <f t="shared" si="19"/>
        <v>313170.7</v>
      </c>
    </row>
    <row r="108" spans="1:14" s="3" customFormat="1" ht="22.5" customHeight="1">
      <c r="A108" s="22" t="s">
        <v>113</v>
      </c>
      <c r="B108" s="80"/>
      <c r="C108" s="81"/>
      <c r="D108" s="81"/>
      <c r="E108" s="75" t="s">
        <v>33</v>
      </c>
      <c r="F108" s="9">
        <v>1.025</v>
      </c>
      <c r="G108" s="12">
        <v>315000</v>
      </c>
      <c r="H108" s="12">
        <v>300000</v>
      </c>
      <c r="I108" s="12">
        <v>306000</v>
      </c>
      <c r="J108" s="13">
        <v>321000</v>
      </c>
      <c r="K108" s="22"/>
      <c r="L108" s="22"/>
      <c r="N108" s="47">
        <f t="shared" si="19"/>
        <v>321000</v>
      </c>
    </row>
    <row r="109" spans="1:14" ht="22.5" customHeight="1">
      <c r="A109" s="22" t="s">
        <v>114</v>
      </c>
      <c r="B109" s="80"/>
      <c r="C109" s="81"/>
      <c r="D109" s="81"/>
      <c r="E109" s="79" t="s">
        <v>34</v>
      </c>
      <c r="F109" s="77">
        <v>1.05</v>
      </c>
      <c r="G109" s="76">
        <f>G$108*$F109/$F$108</f>
        <v>322682.92682926834</v>
      </c>
      <c r="H109" s="76">
        <f>H$108*$F109/$F$108</f>
        <v>307317.0731707317</v>
      </c>
      <c r="I109" s="76">
        <f>I$108*$F109/$F$108</f>
        <v>313463.4146341464</v>
      </c>
      <c r="J109" s="78">
        <f>J$108*$F109/$F$108</f>
        <v>328829.26829268294</v>
      </c>
      <c r="N109" s="47">
        <f t="shared" si="19"/>
        <v>328829.3</v>
      </c>
    </row>
    <row r="110" spans="1:14" ht="22.5" customHeight="1">
      <c r="A110" s="22" t="s">
        <v>118</v>
      </c>
      <c r="B110" s="80">
        <v>3</v>
      </c>
      <c r="C110" s="81" t="s">
        <v>42</v>
      </c>
      <c r="D110" s="81"/>
      <c r="E110" s="79" t="s">
        <v>37</v>
      </c>
      <c r="F110" s="77">
        <v>1</v>
      </c>
      <c r="G110" s="76">
        <f>G$111*$F110/$F$111</f>
        <v>261061.9469026549</v>
      </c>
      <c r="H110" s="76">
        <f>H$111*$F110/$F$111</f>
        <v>247787.61061946905</v>
      </c>
      <c r="I110" s="76">
        <f>I$111*$F110/$F$111</f>
        <v>252212.389380531</v>
      </c>
      <c r="J110" s="78">
        <f>J$111*$F110/$F$111</f>
        <v>265486.72566371685</v>
      </c>
      <c r="N110" s="47">
        <f t="shared" si="19"/>
        <v>265486.7</v>
      </c>
    </row>
    <row r="111" spans="1:14" s="3" customFormat="1" ht="22.5" customHeight="1">
      <c r="A111" s="22" t="s">
        <v>119</v>
      </c>
      <c r="B111" s="80"/>
      <c r="C111" s="81"/>
      <c r="D111" s="81"/>
      <c r="E111" s="75" t="s">
        <v>38</v>
      </c>
      <c r="F111" s="9">
        <v>1.13</v>
      </c>
      <c r="G111" s="12">
        <v>295000</v>
      </c>
      <c r="H111" s="12">
        <v>280000</v>
      </c>
      <c r="I111" s="12">
        <v>285000</v>
      </c>
      <c r="J111" s="13">
        <v>300000</v>
      </c>
      <c r="K111" s="22"/>
      <c r="L111" s="22"/>
      <c r="N111" s="47">
        <f t="shared" si="19"/>
        <v>300000</v>
      </c>
    </row>
    <row r="112" spans="1:14" ht="22.5" customHeight="1">
      <c r="A112" s="22" t="s">
        <v>120</v>
      </c>
      <c r="B112" s="80"/>
      <c r="C112" s="81"/>
      <c r="D112" s="81"/>
      <c r="E112" s="79" t="s">
        <v>39</v>
      </c>
      <c r="F112" s="77">
        <v>1.3</v>
      </c>
      <c r="G112" s="76">
        <f aca="true" t="shared" si="21" ref="G112:J113">G$111*$F112/$F$111</f>
        <v>339380.5309734514</v>
      </c>
      <c r="H112" s="76">
        <f t="shared" si="21"/>
        <v>322123.8938053098</v>
      </c>
      <c r="I112" s="76">
        <f t="shared" si="21"/>
        <v>327876.1061946903</v>
      </c>
      <c r="J112" s="78">
        <f t="shared" si="21"/>
        <v>345132.7433628319</v>
      </c>
      <c r="N112" s="47">
        <f t="shared" si="19"/>
        <v>345132.7</v>
      </c>
    </row>
    <row r="113" spans="1:14" ht="22.5" customHeight="1">
      <c r="A113" s="22" t="s">
        <v>121</v>
      </c>
      <c r="B113" s="80"/>
      <c r="C113" s="81"/>
      <c r="D113" s="81"/>
      <c r="E113" s="79" t="s">
        <v>40</v>
      </c>
      <c r="F113" s="77">
        <v>1.47</v>
      </c>
      <c r="G113" s="76">
        <f t="shared" si="21"/>
        <v>383761.0619469027</v>
      </c>
      <c r="H113" s="76">
        <f t="shared" si="21"/>
        <v>364247.7876106195</v>
      </c>
      <c r="I113" s="76">
        <f t="shared" si="21"/>
        <v>370752.21238938055</v>
      </c>
      <c r="J113" s="78">
        <f t="shared" si="21"/>
        <v>390265.48672566377</v>
      </c>
      <c r="N113" s="47">
        <f t="shared" si="19"/>
        <v>390265.5</v>
      </c>
    </row>
    <row r="114" spans="1:14" ht="22.5" customHeight="1">
      <c r="A114" s="22" t="s">
        <v>122</v>
      </c>
      <c r="B114" s="80">
        <v>4</v>
      </c>
      <c r="C114" s="81" t="s">
        <v>244</v>
      </c>
      <c r="D114" s="81"/>
      <c r="E114" s="79" t="s">
        <v>37</v>
      </c>
      <c r="F114" s="77">
        <v>1</v>
      </c>
      <c r="G114" s="76">
        <f>G$115*$F114/$F$115</f>
        <v>261061.9469026549</v>
      </c>
      <c r="H114" s="76">
        <f>H$115*$F114/$F$115</f>
        <v>247787.61061946905</v>
      </c>
      <c r="I114" s="76">
        <f>I$115*$F114/$F$115</f>
        <v>252212.389380531</v>
      </c>
      <c r="J114" s="78">
        <f>J$115*$F114/$F$115</f>
        <v>265486.72566371685</v>
      </c>
      <c r="N114" s="47">
        <f t="shared" si="19"/>
        <v>265486.7</v>
      </c>
    </row>
    <row r="115" spans="1:14" s="3" customFormat="1" ht="22.5" customHeight="1">
      <c r="A115" s="22" t="s">
        <v>123</v>
      </c>
      <c r="B115" s="80"/>
      <c r="C115" s="81"/>
      <c r="D115" s="81"/>
      <c r="E115" s="75" t="s">
        <v>38</v>
      </c>
      <c r="F115" s="9">
        <v>1.13</v>
      </c>
      <c r="G115" s="12">
        <v>295000</v>
      </c>
      <c r="H115" s="12">
        <v>280000</v>
      </c>
      <c r="I115" s="12">
        <v>285000</v>
      </c>
      <c r="J115" s="13">
        <v>300000</v>
      </c>
      <c r="K115" s="22"/>
      <c r="L115" s="22"/>
      <c r="N115" s="47">
        <f t="shared" si="19"/>
        <v>300000</v>
      </c>
    </row>
    <row r="116" spans="1:14" ht="22.5" customHeight="1">
      <c r="A116" s="22" t="s">
        <v>124</v>
      </c>
      <c r="B116" s="80"/>
      <c r="C116" s="81"/>
      <c r="D116" s="81"/>
      <c r="E116" s="79" t="s">
        <v>39</v>
      </c>
      <c r="F116" s="77">
        <v>1.3</v>
      </c>
      <c r="G116" s="76">
        <f aca="true" t="shared" si="22" ref="G116:J117">G$115*$F116/$F$115</f>
        <v>339380.5309734514</v>
      </c>
      <c r="H116" s="76">
        <f t="shared" si="22"/>
        <v>322123.8938053098</v>
      </c>
      <c r="I116" s="76">
        <f t="shared" si="22"/>
        <v>327876.1061946903</v>
      </c>
      <c r="J116" s="78">
        <f t="shared" si="22"/>
        <v>345132.7433628319</v>
      </c>
      <c r="N116" s="47">
        <f t="shared" si="19"/>
        <v>345132.7</v>
      </c>
    </row>
    <row r="117" spans="1:14" ht="22.5" customHeight="1">
      <c r="A117" s="22" t="s">
        <v>125</v>
      </c>
      <c r="B117" s="80"/>
      <c r="C117" s="81"/>
      <c r="D117" s="81"/>
      <c r="E117" s="79" t="s">
        <v>40</v>
      </c>
      <c r="F117" s="77">
        <v>1.47</v>
      </c>
      <c r="G117" s="76">
        <f t="shared" si="22"/>
        <v>383761.0619469027</v>
      </c>
      <c r="H117" s="76">
        <f t="shared" si="22"/>
        <v>364247.7876106195</v>
      </c>
      <c r="I117" s="76">
        <f t="shared" si="22"/>
        <v>370752.21238938055</v>
      </c>
      <c r="J117" s="78">
        <f t="shared" si="22"/>
        <v>390265.48672566377</v>
      </c>
      <c r="N117" s="47">
        <f t="shared" si="19"/>
        <v>390265.5</v>
      </c>
    </row>
    <row r="118" spans="1:14" ht="22.5" customHeight="1">
      <c r="A118" s="22" t="s">
        <v>115</v>
      </c>
      <c r="B118" s="80">
        <v>5</v>
      </c>
      <c r="C118" s="81" t="s">
        <v>245</v>
      </c>
      <c r="D118" s="81"/>
      <c r="E118" s="79" t="s">
        <v>32</v>
      </c>
      <c r="F118" s="77">
        <v>1</v>
      </c>
      <c r="G118" s="76">
        <f>G$119*$F118/$F$119</f>
        <v>286407.76699029125</v>
      </c>
      <c r="H118" s="76">
        <f>H$119*$F118/$F$119</f>
        <v>271844.66019417474</v>
      </c>
      <c r="I118" s="76">
        <f>I$119*$F118/$F$119</f>
        <v>276699.0291262136</v>
      </c>
      <c r="J118" s="78">
        <f>J$119*$F118/$F$119</f>
        <v>291262.1359223301</v>
      </c>
      <c r="N118" s="47">
        <f t="shared" si="19"/>
        <v>291262.1</v>
      </c>
    </row>
    <row r="119" spans="1:14" s="3" customFormat="1" ht="22.5" customHeight="1">
      <c r="A119" s="22" t="s">
        <v>116</v>
      </c>
      <c r="B119" s="80"/>
      <c r="C119" s="81"/>
      <c r="D119" s="81"/>
      <c r="E119" s="75" t="s">
        <v>33</v>
      </c>
      <c r="F119" s="9">
        <v>1.03</v>
      </c>
      <c r="G119" s="12">
        <v>295000</v>
      </c>
      <c r="H119" s="12">
        <v>280000</v>
      </c>
      <c r="I119" s="12">
        <v>285000</v>
      </c>
      <c r="J119" s="13">
        <v>300000</v>
      </c>
      <c r="K119" s="22"/>
      <c r="L119" s="22"/>
      <c r="N119" s="47">
        <f t="shared" si="19"/>
        <v>300000</v>
      </c>
    </row>
    <row r="120" spans="1:14" ht="22.5" customHeight="1">
      <c r="A120" s="22" t="s">
        <v>117</v>
      </c>
      <c r="B120" s="80"/>
      <c r="C120" s="81"/>
      <c r="D120" s="81"/>
      <c r="E120" s="79" t="s">
        <v>34</v>
      </c>
      <c r="F120" s="77">
        <v>1.06</v>
      </c>
      <c r="G120" s="76">
        <f>G$119*$F120/$F$119</f>
        <v>303592.23300970875</v>
      </c>
      <c r="H120" s="76">
        <f>H$119*$F120/$F$119</f>
        <v>288155.33980582526</v>
      </c>
      <c r="I120" s="76">
        <f>I$119*$F120/$F$119</f>
        <v>293300.9708737864</v>
      </c>
      <c r="J120" s="78">
        <f>J$119*$F120/$F$119</f>
        <v>308737.8640776699</v>
      </c>
      <c r="N120" s="47">
        <f t="shared" si="19"/>
        <v>308737.9</v>
      </c>
    </row>
    <row r="121" spans="1:14" ht="22.5" customHeight="1">
      <c r="A121" s="22" t="s">
        <v>238</v>
      </c>
      <c r="B121" s="80">
        <v>6</v>
      </c>
      <c r="C121" s="81" t="s">
        <v>246</v>
      </c>
      <c r="D121" s="81"/>
      <c r="E121" s="79" t="s">
        <v>32</v>
      </c>
      <c r="F121" s="77">
        <v>1</v>
      </c>
      <c r="G121" s="76">
        <f>G$122*$F121/$F$122</f>
        <v>299019.60784313723</v>
      </c>
      <c r="H121" s="76">
        <f>H$122*$F121/$F$122</f>
        <v>284313.7254901961</v>
      </c>
      <c r="I121" s="76">
        <f>I$122*$F121/$F$122</f>
        <v>289215.6862745098</v>
      </c>
      <c r="J121" s="78">
        <f>J$122*$F121/$F$122</f>
        <v>303921.56862745096</v>
      </c>
      <c r="N121" s="47">
        <f t="shared" si="19"/>
        <v>303921.6</v>
      </c>
    </row>
    <row r="122" spans="1:14" s="3" customFormat="1" ht="22.5" customHeight="1">
      <c r="A122" s="22" t="s">
        <v>239</v>
      </c>
      <c r="B122" s="80"/>
      <c r="C122" s="81"/>
      <c r="D122" s="81"/>
      <c r="E122" s="75" t="s">
        <v>33</v>
      </c>
      <c r="F122" s="9">
        <v>1.02</v>
      </c>
      <c r="G122" s="12">
        <v>305000</v>
      </c>
      <c r="H122" s="12">
        <v>290000</v>
      </c>
      <c r="I122" s="12">
        <v>295000</v>
      </c>
      <c r="J122" s="13">
        <v>310000</v>
      </c>
      <c r="K122" s="22"/>
      <c r="L122" s="22"/>
      <c r="N122" s="47">
        <f t="shared" si="19"/>
        <v>310000</v>
      </c>
    </row>
    <row r="123" spans="1:14" ht="22.5" customHeight="1">
      <c r="A123" s="22" t="s">
        <v>240</v>
      </c>
      <c r="B123" s="80"/>
      <c r="C123" s="81"/>
      <c r="D123" s="81"/>
      <c r="E123" s="79" t="s">
        <v>34</v>
      </c>
      <c r="F123" s="77">
        <v>1.04</v>
      </c>
      <c r="G123" s="76">
        <f>G$122*$F123/$F$122</f>
        <v>310980.3921568627</v>
      </c>
      <c r="H123" s="76">
        <f>H$122*$F123/$F$122</f>
        <v>295686.2745098039</v>
      </c>
      <c r="I123" s="76">
        <f>I$122*$F123/$F$122</f>
        <v>300784.3137254902</v>
      </c>
      <c r="J123" s="78">
        <f>J$122*$F123/$F$122</f>
        <v>316078.43137254904</v>
      </c>
      <c r="N123" s="47">
        <f t="shared" si="19"/>
        <v>316078.4</v>
      </c>
    </row>
    <row r="124" spans="1:14" ht="22.5" customHeight="1">
      <c r="A124" s="22" t="s">
        <v>126</v>
      </c>
      <c r="B124" s="80" t="s">
        <v>43</v>
      </c>
      <c r="C124" s="81" t="s">
        <v>44</v>
      </c>
      <c r="D124" s="81"/>
      <c r="E124" s="79" t="s">
        <v>37</v>
      </c>
      <c r="F124" s="77">
        <v>1</v>
      </c>
      <c r="G124" s="76">
        <f>G$125*$F124/$F$125</f>
        <v>458181.8181818181</v>
      </c>
      <c r="H124" s="76">
        <f>H$125*$F124/$F$125</f>
        <v>436363.63636363635</v>
      </c>
      <c r="I124" s="76">
        <f>I$125*$F124/$F$125</f>
        <v>445454.5454545454</v>
      </c>
      <c r="J124" s="78">
        <f>J$125*$F124/$F$125</f>
        <v>456363.63636363635</v>
      </c>
      <c r="N124" s="47">
        <f t="shared" si="19"/>
        <v>456363.6</v>
      </c>
    </row>
    <row r="125" spans="1:14" s="3" customFormat="1" ht="22.5" customHeight="1">
      <c r="A125" s="22" t="s">
        <v>127</v>
      </c>
      <c r="B125" s="80"/>
      <c r="C125" s="81"/>
      <c r="D125" s="81"/>
      <c r="E125" s="75" t="s">
        <v>38</v>
      </c>
      <c r="F125" s="9">
        <v>1.1</v>
      </c>
      <c r="G125" s="12">
        <v>504000</v>
      </c>
      <c r="H125" s="12">
        <v>480000</v>
      </c>
      <c r="I125" s="12">
        <v>490000</v>
      </c>
      <c r="J125" s="13">
        <v>502000</v>
      </c>
      <c r="K125" s="22"/>
      <c r="L125" s="22"/>
      <c r="N125" s="47">
        <f t="shared" si="19"/>
        <v>502000</v>
      </c>
    </row>
    <row r="126" spans="1:14" ht="22.5" customHeight="1">
      <c r="A126" s="22" t="s">
        <v>128</v>
      </c>
      <c r="B126" s="80"/>
      <c r="C126" s="81"/>
      <c r="D126" s="81"/>
      <c r="E126" s="79" t="s">
        <v>39</v>
      </c>
      <c r="F126" s="77">
        <v>1.24</v>
      </c>
      <c r="G126" s="76">
        <f aca="true" t="shared" si="23" ref="G126:J127">G$125*$F126/$F$125</f>
        <v>568145.4545454545</v>
      </c>
      <c r="H126" s="76">
        <f t="shared" si="23"/>
        <v>541090.9090909091</v>
      </c>
      <c r="I126" s="76">
        <f t="shared" si="23"/>
        <v>552363.6363636364</v>
      </c>
      <c r="J126" s="78">
        <f t="shared" si="23"/>
        <v>565890.9090909091</v>
      </c>
      <c r="N126" s="47">
        <f t="shared" si="19"/>
        <v>565890.9</v>
      </c>
    </row>
    <row r="127" spans="1:14" ht="22.5" customHeight="1">
      <c r="A127" s="22" t="s">
        <v>129</v>
      </c>
      <c r="B127" s="80"/>
      <c r="C127" s="81"/>
      <c r="D127" s="81"/>
      <c r="E127" s="79" t="s">
        <v>40</v>
      </c>
      <c r="F127" s="77">
        <v>1.39</v>
      </c>
      <c r="G127" s="76">
        <f t="shared" si="23"/>
        <v>636872.7272727272</v>
      </c>
      <c r="H127" s="76">
        <f t="shared" si="23"/>
        <v>606545.4545454545</v>
      </c>
      <c r="I127" s="76">
        <f t="shared" si="23"/>
        <v>619181.8181818181</v>
      </c>
      <c r="J127" s="78">
        <f t="shared" si="23"/>
        <v>634345.4545454545</v>
      </c>
      <c r="N127" s="47">
        <f t="shared" si="19"/>
        <v>634345.5</v>
      </c>
    </row>
    <row r="128" spans="1:14" ht="22.5" customHeight="1">
      <c r="A128" s="22" t="s">
        <v>218</v>
      </c>
      <c r="B128" s="80" t="s">
        <v>214</v>
      </c>
      <c r="C128" s="81" t="s">
        <v>216</v>
      </c>
      <c r="D128" s="81"/>
      <c r="E128" s="79" t="s">
        <v>32</v>
      </c>
      <c r="F128" s="77">
        <v>1</v>
      </c>
      <c r="G128" s="76">
        <f aca="true" t="shared" si="24" ref="G128:L128">G$129*$F128/$F$129</f>
        <v>473239.4366197183</v>
      </c>
      <c r="H128" s="76">
        <f t="shared" si="24"/>
        <v>450704.2253521127</v>
      </c>
      <c r="I128" s="76">
        <f t="shared" si="24"/>
        <v>460093.89671361505</v>
      </c>
      <c r="J128" s="78">
        <f t="shared" si="24"/>
        <v>471361.5023474179</v>
      </c>
      <c r="K128" s="74">
        <f t="shared" si="24"/>
        <v>0</v>
      </c>
      <c r="L128" s="58">
        <f t="shared" si="24"/>
        <v>0</v>
      </c>
      <c r="N128" s="47">
        <f t="shared" si="19"/>
        <v>471361.5</v>
      </c>
    </row>
    <row r="129" spans="1:14" s="3" customFormat="1" ht="22.5" customHeight="1">
      <c r="A129" s="22" t="s">
        <v>219</v>
      </c>
      <c r="B129" s="80"/>
      <c r="C129" s="81"/>
      <c r="D129" s="81"/>
      <c r="E129" s="75" t="s">
        <v>33</v>
      </c>
      <c r="F129" s="9">
        <v>1.065</v>
      </c>
      <c r="G129" s="12">
        <v>504000</v>
      </c>
      <c r="H129" s="12">
        <v>480000</v>
      </c>
      <c r="I129" s="12">
        <v>490000</v>
      </c>
      <c r="J129" s="13">
        <v>502000</v>
      </c>
      <c r="K129" s="22"/>
      <c r="L129" s="22"/>
      <c r="N129" s="47">
        <f t="shared" si="19"/>
        <v>502000</v>
      </c>
    </row>
    <row r="130" spans="1:14" ht="22.5" customHeight="1">
      <c r="A130" s="22" t="s">
        <v>220</v>
      </c>
      <c r="B130" s="80"/>
      <c r="C130" s="81"/>
      <c r="D130" s="81"/>
      <c r="E130" s="79" t="s">
        <v>34</v>
      </c>
      <c r="F130" s="77">
        <v>1.13</v>
      </c>
      <c r="G130" s="76">
        <f>G$129*$F130/$F$129</f>
        <v>534760.5633802817</v>
      </c>
      <c r="H130" s="76">
        <f>H$129*$F130/$F$129</f>
        <v>509295.77464788733</v>
      </c>
      <c r="I130" s="76">
        <f>I$129*$F130/$F$129</f>
        <v>519906.103286385</v>
      </c>
      <c r="J130" s="78">
        <f>J$129*$F130/$F$129</f>
        <v>532638.4976525822</v>
      </c>
      <c r="N130" s="47">
        <f t="shared" si="19"/>
        <v>532638.5</v>
      </c>
    </row>
    <row r="131" spans="1:14" ht="22.5" customHeight="1">
      <c r="A131" s="22" t="s">
        <v>221</v>
      </c>
      <c r="B131" s="80" t="s">
        <v>215</v>
      </c>
      <c r="C131" s="81" t="s">
        <v>217</v>
      </c>
      <c r="D131" s="81"/>
      <c r="E131" s="79" t="s">
        <v>32</v>
      </c>
      <c r="F131" s="77">
        <v>1</v>
      </c>
      <c r="G131" s="76">
        <f>G$132*$F131/$F$132</f>
        <v>473239.4366197183</v>
      </c>
      <c r="H131" s="76">
        <f>H$132*$F131/$F$132</f>
        <v>450704.2253521127</v>
      </c>
      <c r="I131" s="76">
        <f>I$132*$F131/$F$132</f>
        <v>460093.89671361505</v>
      </c>
      <c r="J131" s="78">
        <f>J$132*$F131/$F$132</f>
        <v>471361.5023474179</v>
      </c>
      <c r="N131" s="47">
        <f t="shared" si="19"/>
        <v>471361.5</v>
      </c>
    </row>
    <row r="132" spans="1:14" s="3" customFormat="1" ht="22.5" customHeight="1">
      <c r="A132" s="22" t="s">
        <v>222</v>
      </c>
      <c r="B132" s="80"/>
      <c r="C132" s="81"/>
      <c r="D132" s="81"/>
      <c r="E132" s="75" t="s">
        <v>33</v>
      </c>
      <c r="F132" s="9">
        <v>1.065</v>
      </c>
      <c r="G132" s="12">
        <v>504000</v>
      </c>
      <c r="H132" s="12">
        <v>480000</v>
      </c>
      <c r="I132" s="12">
        <v>490000</v>
      </c>
      <c r="J132" s="13">
        <v>502000</v>
      </c>
      <c r="K132" s="22"/>
      <c r="L132" s="22"/>
      <c r="N132" s="47">
        <f t="shared" si="19"/>
        <v>502000</v>
      </c>
    </row>
    <row r="133" spans="1:14" ht="22.5" customHeight="1" thickBot="1">
      <c r="A133" s="22" t="s">
        <v>223</v>
      </c>
      <c r="B133" s="82"/>
      <c r="C133" s="83"/>
      <c r="D133" s="83"/>
      <c r="E133" s="10" t="s">
        <v>34</v>
      </c>
      <c r="F133" s="11">
        <v>1.13</v>
      </c>
      <c r="G133" s="20">
        <f>G$132*$F133/$F$132</f>
        <v>534760.5633802817</v>
      </c>
      <c r="H133" s="20">
        <f>H$132*$F133/$F$132</f>
        <v>509295.77464788733</v>
      </c>
      <c r="I133" s="20">
        <f>I$132*$F133/$F$132</f>
        <v>519906.103286385</v>
      </c>
      <c r="J133" s="21">
        <f>J$132*$F133/$F$132</f>
        <v>532638.4976525822</v>
      </c>
      <c r="N133" s="72">
        <f t="shared" si="19"/>
        <v>532638.5</v>
      </c>
    </row>
    <row r="135" spans="1:15" ht="20.25" customHeight="1">
      <c r="A135" s="59"/>
      <c r="K135" s="60"/>
      <c r="L135" s="60"/>
      <c r="N135" s="61"/>
      <c r="O135" s="62"/>
    </row>
    <row r="136" spans="1:15" ht="20.25" customHeight="1">
      <c r="A136" s="59"/>
      <c r="C136" s="94" t="s">
        <v>134</v>
      </c>
      <c r="D136" s="94"/>
      <c r="E136" s="94"/>
      <c r="F136" s="94"/>
      <c r="G136" s="94"/>
      <c r="H136" s="94"/>
      <c r="K136" s="60"/>
      <c r="L136" s="60"/>
      <c r="N136" s="61"/>
      <c r="O136" s="62"/>
    </row>
    <row r="137" spans="1:15" ht="42" customHeight="1">
      <c r="A137" s="59"/>
      <c r="C137" s="99" t="s">
        <v>252</v>
      </c>
      <c r="D137" s="100"/>
      <c r="E137" s="100"/>
      <c r="F137" s="100"/>
      <c r="G137" s="100"/>
      <c r="H137" s="100"/>
      <c r="K137" s="60"/>
      <c r="L137" s="60"/>
      <c r="N137" s="61"/>
      <c r="O137" s="62"/>
    </row>
    <row r="138" spans="1:15" ht="20.25" customHeight="1">
      <c r="A138" s="59"/>
      <c r="C138" s="97" t="s">
        <v>61</v>
      </c>
      <c r="D138" s="97"/>
      <c r="E138" s="97"/>
      <c r="F138" s="97"/>
      <c r="G138" s="97"/>
      <c r="H138" s="97"/>
      <c r="K138" s="60"/>
      <c r="L138" s="60"/>
      <c r="N138" s="61"/>
      <c r="O138" s="62"/>
    </row>
    <row r="139" spans="1:15" ht="20.25" customHeight="1" thickBot="1">
      <c r="A139" s="59"/>
      <c r="K139" s="60"/>
      <c r="L139" s="60"/>
      <c r="N139" s="61"/>
      <c r="O139" s="62"/>
    </row>
    <row r="140" spans="1:15" ht="45.75" customHeight="1">
      <c r="A140" s="59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60"/>
      <c r="L140" s="60"/>
      <c r="N140" s="61"/>
      <c r="O140" s="62"/>
    </row>
    <row r="141" spans="1:15" ht="20.25" customHeight="1">
      <c r="A141" s="25" t="s">
        <v>130</v>
      </c>
      <c r="C141" s="54">
        <v>1</v>
      </c>
      <c r="D141" s="26" t="s">
        <v>248</v>
      </c>
      <c r="E141" s="26" t="s">
        <v>53</v>
      </c>
      <c r="F141" s="36">
        <v>13209</v>
      </c>
      <c r="G141" s="50">
        <v>1.02</v>
      </c>
      <c r="H141" s="52">
        <f>F141*G141</f>
        <v>13473.18</v>
      </c>
      <c r="K141" s="60"/>
      <c r="L141" s="60"/>
      <c r="N141" s="63">
        <f>ROUND(F141,1)</f>
        <v>13209</v>
      </c>
      <c r="O141" s="62"/>
    </row>
    <row r="142" spans="1:15" ht="20.25" customHeight="1">
      <c r="A142" s="25" t="s">
        <v>131</v>
      </c>
      <c r="C142" s="54">
        <v>2</v>
      </c>
      <c r="D142" s="26" t="s">
        <v>141</v>
      </c>
      <c r="E142" s="26" t="s">
        <v>53</v>
      </c>
      <c r="F142" s="36">
        <v>11227</v>
      </c>
      <c r="G142" s="50">
        <v>1.03</v>
      </c>
      <c r="H142" s="52">
        <f>F142*G142</f>
        <v>11563.81</v>
      </c>
      <c r="K142" s="60"/>
      <c r="L142" s="60"/>
      <c r="N142" s="63">
        <f>ROUND(F142,1)</f>
        <v>11227</v>
      </c>
      <c r="O142" s="62"/>
    </row>
    <row r="143" spans="1:15" ht="20.25" customHeight="1">
      <c r="A143" s="25" t="s">
        <v>132</v>
      </c>
      <c r="C143" s="54">
        <v>3</v>
      </c>
      <c r="D143" s="26" t="s">
        <v>54</v>
      </c>
      <c r="E143" s="26" t="s">
        <v>55</v>
      </c>
      <c r="F143" s="36">
        <v>1685</v>
      </c>
      <c r="G143" s="50">
        <v>1.05</v>
      </c>
      <c r="H143" s="52">
        <f>F143*G143</f>
        <v>1769.25</v>
      </c>
      <c r="K143" s="60"/>
      <c r="L143" s="60"/>
      <c r="N143" s="63">
        <f>ROUND(F143,1)</f>
        <v>1685</v>
      </c>
      <c r="O143" s="62"/>
    </row>
    <row r="144" spans="1:15" ht="20.25" customHeight="1" thickBot="1">
      <c r="A144" s="25" t="s">
        <v>133</v>
      </c>
      <c r="C144" s="56">
        <v>4</v>
      </c>
      <c r="D144" s="28" t="s">
        <v>56</v>
      </c>
      <c r="E144" s="28" t="s">
        <v>53</v>
      </c>
      <c r="F144" s="37">
        <v>0</v>
      </c>
      <c r="G144" s="51">
        <v>0</v>
      </c>
      <c r="H144" s="64">
        <f>F144*G144</f>
        <v>0</v>
      </c>
      <c r="K144" s="60"/>
      <c r="L144" s="60"/>
      <c r="N144" s="63">
        <f>ROUND(F144,1)</f>
        <v>0</v>
      </c>
      <c r="O144" s="62"/>
    </row>
    <row r="145" spans="1:15" ht="20.25" customHeight="1">
      <c r="A145" s="59"/>
      <c r="K145" s="60"/>
      <c r="L145" s="60"/>
      <c r="N145" s="61"/>
      <c r="O145" s="62"/>
    </row>
    <row r="146" spans="1:15" ht="20.25" customHeight="1">
      <c r="A146" s="59"/>
      <c r="C146" s="98" t="s">
        <v>203</v>
      </c>
      <c r="D146" s="98"/>
      <c r="E146" s="98"/>
      <c r="F146" s="98"/>
      <c r="G146" s="98"/>
      <c r="H146" s="98"/>
      <c r="K146" s="60"/>
      <c r="L146" s="60"/>
      <c r="N146" s="61"/>
      <c r="O146" s="62"/>
    </row>
    <row r="147" spans="1:15" ht="47.25" customHeight="1">
      <c r="A147" s="59"/>
      <c r="C147" s="92" t="s">
        <v>252</v>
      </c>
      <c r="D147" s="93"/>
      <c r="E147" s="93"/>
      <c r="F147" s="93"/>
      <c r="G147" s="93"/>
      <c r="H147" s="93"/>
      <c r="K147" s="60"/>
      <c r="L147" s="60"/>
      <c r="N147" s="61"/>
      <c r="O147" s="62"/>
    </row>
    <row r="148" spans="1:15" ht="20.25" customHeight="1">
      <c r="A148" s="59"/>
      <c r="C148" s="97" t="s">
        <v>61</v>
      </c>
      <c r="D148" s="97"/>
      <c r="E148" s="97"/>
      <c r="F148" s="97"/>
      <c r="G148" s="97"/>
      <c r="H148" s="97"/>
      <c r="K148" s="60"/>
      <c r="L148" s="60"/>
      <c r="N148" s="61"/>
      <c r="O148" s="62"/>
    </row>
    <row r="149" spans="1:15" ht="20.25" customHeight="1" thickBot="1">
      <c r="A149" s="59"/>
      <c r="K149" s="60"/>
      <c r="L149" s="60"/>
      <c r="N149" s="61"/>
      <c r="O149" s="62"/>
    </row>
    <row r="150" spans="1:15" ht="45.75" customHeight="1">
      <c r="A150" s="59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60"/>
      <c r="L150" s="60"/>
      <c r="N150" s="61"/>
      <c r="O150" s="62"/>
    </row>
    <row r="151" spans="1:15" ht="20.25" customHeight="1">
      <c r="A151" s="25" t="s">
        <v>204</v>
      </c>
      <c r="C151" s="54">
        <v>1</v>
      </c>
      <c r="D151" s="26" t="s">
        <v>52</v>
      </c>
      <c r="E151" s="26" t="s">
        <v>53</v>
      </c>
      <c r="F151" s="36">
        <v>13209</v>
      </c>
      <c r="G151" s="50">
        <v>1.02</v>
      </c>
      <c r="H151" s="52">
        <f>F151*G151</f>
        <v>13473.18</v>
      </c>
      <c r="K151" s="60"/>
      <c r="L151" s="60"/>
      <c r="N151" s="63">
        <f>ROUND(F151,1)</f>
        <v>13209</v>
      </c>
      <c r="O151" s="62"/>
    </row>
    <row r="152" spans="1:15" ht="20.25" customHeight="1">
      <c r="A152" s="25" t="s">
        <v>205</v>
      </c>
      <c r="C152" s="54">
        <v>2</v>
      </c>
      <c r="D152" s="26" t="s">
        <v>141</v>
      </c>
      <c r="E152" s="26" t="s">
        <v>53</v>
      </c>
      <c r="F152" s="36">
        <v>11227</v>
      </c>
      <c r="G152" s="50">
        <v>1.03</v>
      </c>
      <c r="H152" s="52">
        <f>F152*G152</f>
        <v>11563.81</v>
      </c>
      <c r="K152" s="60"/>
      <c r="L152" s="60"/>
      <c r="N152" s="63">
        <f>ROUND(F152,1)</f>
        <v>11227</v>
      </c>
      <c r="O152" s="62"/>
    </row>
    <row r="153" spans="1:15" ht="20.25" customHeight="1">
      <c r="A153" s="25" t="s">
        <v>206</v>
      </c>
      <c r="C153" s="54">
        <v>3</v>
      </c>
      <c r="D153" s="26" t="s">
        <v>54</v>
      </c>
      <c r="E153" s="26" t="s">
        <v>55</v>
      </c>
      <c r="F153" s="36">
        <v>1685</v>
      </c>
      <c r="G153" s="50">
        <v>1.05</v>
      </c>
      <c r="H153" s="52">
        <f>F153*G153</f>
        <v>1769.25</v>
      </c>
      <c r="K153" s="60"/>
      <c r="L153" s="60"/>
      <c r="N153" s="63">
        <f>ROUND(F153,1)</f>
        <v>1685</v>
      </c>
      <c r="O153" s="62"/>
    </row>
    <row r="154" spans="1:15" ht="20.25" customHeight="1" thickBot="1">
      <c r="A154" s="25" t="s">
        <v>207</v>
      </c>
      <c r="C154" s="56">
        <v>4</v>
      </c>
      <c r="D154" s="28" t="s">
        <v>56</v>
      </c>
      <c r="E154" s="28" t="s">
        <v>53</v>
      </c>
      <c r="F154" s="37">
        <v>0</v>
      </c>
      <c r="G154" s="51">
        <v>0</v>
      </c>
      <c r="H154" s="64">
        <f>F154*G154</f>
        <v>0</v>
      </c>
      <c r="K154" s="60"/>
      <c r="L154" s="60"/>
      <c r="N154" s="63">
        <f>ROUND(F154,1)</f>
        <v>0</v>
      </c>
      <c r="O154" s="62"/>
    </row>
    <row r="155" spans="1:15" ht="20.25" customHeight="1">
      <c r="A155" s="59"/>
      <c r="K155" s="60"/>
      <c r="L155" s="60"/>
      <c r="N155" s="61"/>
      <c r="O155" s="62"/>
    </row>
    <row r="156" spans="1:15" ht="20.25" customHeight="1">
      <c r="A156" s="59"/>
      <c r="C156" s="98" t="s">
        <v>208</v>
      </c>
      <c r="D156" s="98"/>
      <c r="E156" s="98"/>
      <c r="F156" s="98"/>
      <c r="G156" s="98"/>
      <c r="H156" s="98"/>
      <c r="K156" s="60"/>
      <c r="L156" s="60"/>
      <c r="N156" s="61"/>
      <c r="O156" s="62"/>
    </row>
    <row r="157" spans="1:15" ht="20.25" customHeight="1" thickBot="1">
      <c r="A157" s="59"/>
      <c r="K157" s="60"/>
      <c r="L157" s="60"/>
      <c r="N157" s="61"/>
      <c r="O157" s="62"/>
    </row>
    <row r="158" spans="1:15" ht="45.75" customHeight="1">
      <c r="A158" s="59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60"/>
      <c r="L158" s="60"/>
      <c r="N158" s="61"/>
      <c r="O158" s="62"/>
    </row>
    <row r="159" spans="1:15" ht="20.25" customHeight="1">
      <c r="A159" s="25" t="s">
        <v>210</v>
      </c>
      <c r="C159" s="54">
        <v>1</v>
      </c>
      <c r="D159" s="26" t="s">
        <v>52</v>
      </c>
      <c r="E159" s="26" t="s">
        <v>53</v>
      </c>
      <c r="F159" s="65">
        <f>F141-F151</f>
        <v>0</v>
      </c>
      <c r="G159" s="66">
        <v>1.02</v>
      </c>
      <c r="H159" s="67">
        <f>F159*G159</f>
        <v>0</v>
      </c>
      <c r="K159" s="60"/>
      <c r="L159" s="60"/>
      <c r="N159" s="63">
        <f>ROUND(F159,1)</f>
        <v>0</v>
      </c>
      <c r="O159" s="62"/>
    </row>
    <row r="160" spans="1:15" ht="20.25" customHeight="1">
      <c r="A160" s="25" t="s">
        <v>211</v>
      </c>
      <c r="C160" s="54">
        <v>2</v>
      </c>
      <c r="D160" s="26" t="s">
        <v>141</v>
      </c>
      <c r="E160" s="26" t="s">
        <v>53</v>
      </c>
      <c r="F160" s="65">
        <f>F142-F152</f>
        <v>0</v>
      </c>
      <c r="G160" s="66">
        <v>1.03</v>
      </c>
      <c r="H160" s="67">
        <f>F160*G160</f>
        <v>0</v>
      </c>
      <c r="K160" s="60"/>
      <c r="L160" s="60"/>
      <c r="N160" s="63">
        <f>ROUND(F160,1)</f>
        <v>0</v>
      </c>
      <c r="O160" s="62"/>
    </row>
    <row r="161" spans="1:15" ht="20.25" customHeight="1">
      <c r="A161" s="25" t="s">
        <v>212</v>
      </c>
      <c r="C161" s="54">
        <v>3</v>
      </c>
      <c r="D161" s="26" t="s">
        <v>54</v>
      </c>
      <c r="E161" s="26" t="s">
        <v>55</v>
      </c>
      <c r="F161" s="65">
        <f>F143-F153</f>
        <v>0</v>
      </c>
      <c r="G161" s="66">
        <v>1.05</v>
      </c>
      <c r="H161" s="67">
        <f>F161*G161</f>
        <v>0</v>
      </c>
      <c r="K161" s="60"/>
      <c r="L161" s="60"/>
      <c r="N161" s="63">
        <f>ROUND(F161,1)</f>
        <v>0</v>
      </c>
      <c r="O161" s="62"/>
    </row>
    <row r="162" spans="1:15" ht="20.25" customHeight="1" thickBot="1">
      <c r="A162" s="25" t="s">
        <v>213</v>
      </c>
      <c r="C162" s="56">
        <v>4</v>
      </c>
      <c r="D162" s="28" t="s">
        <v>56</v>
      </c>
      <c r="E162" s="28" t="s">
        <v>53</v>
      </c>
      <c r="F162" s="73">
        <f>F144-F154</f>
        <v>0</v>
      </c>
      <c r="G162" s="68">
        <v>0</v>
      </c>
      <c r="H162" s="69">
        <f>F162*G162</f>
        <v>0</v>
      </c>
      <c r="K162" s="60"/>
      <c r="L162" s="60"/>
      <c r="N162" s="63">
        <f>ROUND(F162,1)</f>
        <v>0</v>
      </c>
      <c r="O162" s="62"/>
    </row>
    <row r="163" spans="11:15" ht="20.25" customHeight="1">
      <c r="K163" s="60"/>
      <c r="L163" s="60"/>
      <c r="N163" s="61"/>
      <c r="O163" s="62"/>
    </row>
    <row r="164" spans="3:15" ht="20.25" customHeight="1">
      <c r="C164" s="94" t="s">
        <v>148</v>
      </c>
      <c r="D164" s="94"/>
      <c r="E164" s="94"/>
      <c r="F164" s="94"/>
      <c r="G164" s="94"/>
      <c r="H164" s="94"/>
      <c r="K164" s="60"/>
      <c r="L164" s="60"/>
      <c r="N164" s="61"/>
      <c r="O164" s="62"/>
    </row>
    <row r="165" spans="3:15" ht="20.25" customHeight="1">
      <c r="C165" s="95" t="s">
        <v>146</v>
      </c>
      <c r="D165" s="95"/>
      <c r="E165" s="95"/>
      <c r="F165" s="95"/>
      <c r="G165" s="95"/>
      <c r="H165" s="95"/>
      <c r="K165" s="60"/>
      <c r="L165" s="60"/>
      <c r="N165" s="61"/>
      <c r="O165" s="62"/>
    </row>
    <row r="166" spans="3:15" ht="20.25" customHeight="1">
      <c r="C166" s="97" t="s">
        <v>61</v>
      </c>
      <c r="D166" s="97"/>
      <c r="E166" s="97"/>
      <c r="F166" s="97"/>
      <c r="G166" s="97"/>
      <c r="H166" s="97"/>
      <c r="K166" s="60"/>
      <c r="L166" s="60"/>
      <c r="N166" s="61"/>
      <c r="O166" s="62"/>
    </row>
    <row r="167" spans="3:15" ht="20.25" customHeight="1" thickBot="1">
      <c r="C167" s="53"/>
      <c r="D167" s="53"/>
      <c r="E167" s="53"/>
      <c r="F167" s="53"/>
      <c r="G167" s="53"/>
      <c r="H167" s="53"/>
      <c r="K167" s="60"/>
      <c r="L167" s="60"/>
      <c r="N167" s="61"/>
      <c r="O167" s="62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60"/>
      <c r="L168" s="60"/>
      <c r="N168" s="61"/>
      <c r="O168" s="62"/>
    </row>
    <row r="169" spans="1:15" ht="20.25" customHeight="1">
      <c r="A169" s="24" t="s">
        <v>143</v>
      </c>
      <c r="C169" s="43">
        <v>1</v>
      </c>
      <c r="D169" s="26" t="s">
        <v>150</v>
      </c>
      <c r="E169" s="55" t="s">
        <v>142</v>
      </c>
      <c r="F169" s="38"/>
      <c r="G169" s="45">
        <v>10</v>
      </c>
      <c r="H169" s="27"/>
      <c r="K169" s="60"/>
      <c r="L169" s="60"/>
      <c r="N169" s="70">
        <f>G169</f>
        <v>10</v>
      </c>
      <c r="O169" s="62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57" t="s">
        <v>151</v>
      </c>
      <c r="F170" s="39"/>
      <c r="G170" s="46">
        <v>30000</v>
      </c>
      <c r="H170" s="29"/>
      <c r="K170" s="60"/>
      <c r="L170" s="60"/>
      <c r="N170" s="71">
        <f>G170</f>
        <v>30000</v>
      </c>
      <c r="O170" s="62"/>
    </row>
    <row r="171" spans="11:15" ht="20.25" customHeight="1">
      <c r="K171" s="60"/>
      <c r="L171" s="60"/>
      <c r="N171" s="61"/>
      <c r="O171" s="62"/>
    </row>
  </sheetData>
  <sheetProtection/>
  <mergeCells count="75">
    <mergeCell ref="J100:J103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2021-11-09T04:44:07Z</dcterms:modified>
  <cp:category/>
  <cp:version/>
  <cp:contentType/>
  <cp:contentStatus/>
</cp:coreProperties>
</file>